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Green Hive\1.Buildings\2nd Phase\A4_Podium\"/>
    </mc:Choice>
  </mc:AlternateContent>
  <bookViews>
    <workbookView xWindow="0" yWindow="0" windowWidth="20490" windowHeight="6555" activeTab="1"/>
  </bookViews>
  <sheets>
    <sheet name="Slab " sheetId="1" r:id="rId1"/>
    <sheet name="Beam" sheetId="2" r:id="rId2"/>
    <sheet name="Abstract " sheetId="3" r:id="rId3"/>
  </sheets>
  <definedNames>
    <definedName name="_xlnm._FilterDatabase" localSheetId="1" hidden="1">Beam!$C$2:$U$241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3" l="1"/>
  <c r="C4" i="3"/>
  <c r="C6" i="3" s="1"/>
  <c r="N18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4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E5" i="1"/>
  <c r="F5" i="1"/>
  <c r="G5" i="1"/>
  <c r="H5" i="1"/>
  <c r="D7" i="1"/>
  <c r="E7" i="1"/>
  <c r="F7" i="1"/>
  <c r="G7" i="1"/>
  <c r="H7" i="1"/>
  <c r="D9" i="1"/>
  <c r="E9" i="1"/>
  <c r="F9" i="1"/>
  <c r="G9" i="1"/>
  <c r="H9" i="1"/>
  <c r="D11" i="1"/>
  <c r="E11" i="1"/>
  <c r="F11" i="1"/>
  <c r="G11" i="1"/>
  <c r="H11" i="1"/>
  <c r="D13" i="1"/>
  <c r="E13" i="1"/>
  <c r="F13" i="1"/>
  <c r="G13" i="1"/>
  <c r="H13" i="1"/>
  <c r="D15" i="1"/>
  <c r="E15" i="1"/>
  <c r="F15" i="1"/>
  <c r="G15" i="1"/>
  <c r="H15" i="1"/>
  <c r="D17" i="1"/>
  <c r="E17" i="1"/>
  <c r="F17" i="1"/>
  <c r="G17" i="1"/>
  <c r="H17" i="1"/>
  <c r="D5" i="1"/>
  <c r="D8" i="3"/>
  <c r="E8" i="3"/>
  <c r="F8" i="3"/>
  <c r="G8" i="3"/>
  <c r="H8" i="3"/>
  <c r="I8" i="3"/>
  <c r="D7" i="3"/>
  <c r="E7" i="3"/>
  <c r="F7" i="3"/>
  <c r="G7" i="3"/>
  <c r="H7" i="3"/>
  <c r="I7" i="3"/>
  <c r="I6" i="3"/>
  <c r="H6" i="3"/>
  <c r="G6" i="3"/>
  <c r="F6" i="3"/>
  <c r="E6" i="3"/>
  <c r="D6" i="3"/>
  <c r="M241" i="2"/>
  <c r="M240" i="2"/>
  <c r="M233" i="2"/>
  <c r="M232" i="2"/>
  <c r="M225" i="2"/>
  <c r="M224" i="2"/>
  <c r="M217" i="2"/>
  <c r="M216" i="2"/>
  <c r="M209" i="2"/>
  <c r="M208" i="2"/>
  <c r="M201" i="2"/>
  <c r="M200" i="2"/>
  <c r="M193" i="2"/>
  <c r="M192" i="2"/>
  <c r="M184" i="2"/>
  <c r="M183" i="2"/>
  <c r="M176" i="2"/>
  <c r="M175" i="2"/>
  <c r="M168" i="2"/>
  <c r="M167" i="2"/>
  <c r="M160" i="2"/>
  <c r="M159" i="2"/>
  <c r="M152" i="2"/>
  <c r="M151" i="2"/>
  <c r="M144" i="2"/>
  <c r="M143" i="2"/>
  <c r="M135" i="2"/>
  <c r="M134" i="2"/>
  <c r="M127" i="2"/>
  <c r="M126" i="2"/>
  <c r="M118" i="2"/>
  <c r="M117" i="2"/>
  <c r="M110" i="2"/>
  <c r="M109" i="2"/>
  <c r="M102" i="2"/>
  <c r="M101" i="2"/>
  <c r="M94" i="2"/>
  <c r="M93" i="2"/>
  <c r="M86" i="2"/>
  <c r="M85" i="2"/>
  <c r="M77" i="2"/>
  <c r="M76" i="2"/>
  <c r="M68" i="2"/>
  <c r="M67" i="2"/>
  <c r="M59" i="2"/>
  <c r="M58" i="2"/>
  <c r="M51" i="2"/>
  <c r="M50" i="2"/>
  <c r="M43" i="2"/>
  <c r="M42" i="2"/>
  <c r="M35" i="2"/>
  <c r="M34" i="2"/>
  <c r="M27" i="2"/>
  <c r="M26" i="2"/>
  <c r="M18" i="2"/>
  <c r="M17" i="2"/>
  <c r="M10" i="2"/>
  <c r="M9" i="2"/>
  <c r="L241" i="2"/>
  <c r="L240" i="2"/>
  <c r="L233" i="2"/>
  <c r="L232" i="2"/>
  <c r="L225" i="2"/>
  <c r="L224" i="2"/>
  <c r="L217" i="2"/>
  <c r="L216" i="2"/>
  <c r="L209" i="2"/>
  <c r="L208" i="2"/>
  <c r="L201" i="2"/>
  <c r="L200" i="2"/>
  <c r="L193" i="2"/>
  <c r="L192" i="2"/>
  <c r="L184" i="2"/>
  <c r="L183" i="2"/>
  <c r="L176" i="2"/>
  <c r="L175" i="2"/>
  <c r="L168" i="2"/>
  <c r="L167" i="2"/>
  <c r="L160" i="2"/>
  <c r="L159" i="2"/>
  <c r="L152" i="2"/>
  <c r="L151" i="2"/>
  <c r="L144" i="2"/>
  <c r="L143" i="2"/>
  <c r="L135" i="2"/>
  <c r="L134" i="2"/>
  <c r="L127" i="2"/>
  <c r="L126" i="2"/>
  <c r="L118" i="2"/>
  <c r="L117" i="2"/>
  <c r="L110" i="2"/>
  <c r="L109" i="2"/>
  <c r="L102" i="2"/>
  <c r="L101" i="2"/>
  <c r="L94" i="2"/>
  <c r="L93" i="2"/>
  <c r="L86" i="2"/>
  <c r="L85" i="2"/>
  <c r="L77" i="2"/>
  <c r="L76" i="2"/>
  <c r="L68" i="2"/>
  <c r="L67" i="2"/>
  <c r="L59" i="2"/>
  <c r="L58" i="2"/>
  <c r="L51" i="2"/>
  <c r="L50" i="2"/>
  <c r="L43" i="2"/>
  <c r="L42" i="2"/>
  <c r="L35" i="2"/>
  <c r="L34" i="2"/>
  <c r="L27" i="2"/>
  <c r="L26" i="2"/>
  <c r="L18" i="2"/>
  <c r="L17" i="2"/>
  <c r="L10" i="2"/>
  <c r="L9" i="2"/>
  <c r="M220" i="2"/>
  <c r="M163" i="2"/>
  <c r="M212" i="2"/>
  <c r="M155" i="2"/>
  <c r="M147" i="2"/>
  <c r="M130" i="2"/>
  <c r="M204" i="2"/>
  <c r="M179" i="2"/>
  <c r="M188" i="2"/>
  <c r="M171" i="2"/>
  <c r="M7" i="2"/>
  <c r="N234" i="2"/>
  <c r="M234" i="2"/>
  <c r="N226" i="2"/>
  <c r="M226" i="2"/>
  <c r="N218" i="2"/>
  <c r="M218" i="2"/>
  <c r="N210" i="2"/>
  <c r="M210" i="2"/>
  <c r="N202" i="2"/>
  <c r="M202" i="2"/>
  <c r="N194" i="2"/>
  <c r="M194" i="2"/>
  <c r="N186" i="2"/>
  <c r="M186" i="2"/>
  <c r="N185" i="2"/>
  <c r="M185" i="2"/>
  <c r="N177" i="2"/>
  <c r="M177" i="2"/>
  <c r="N169" i="2"/>
  <c r="M169" i="2"/>
  <c r="N161" i="2"/>
  <c r="M161" i="2"/>
  <c r="N153" i="2"/>
  <c r="M153" i="2"/>
  <c r="N145" i="2"/>
  <c r="M145" i="2"/>
  <c r="N137" i="2"/>
  <c r="M137" i="2"/>
  <c r="N136" i="2"/>
  <c r="M136" i="2"/>
  <c r="N128" i="2"/>
  <c r="M128" i="2"/>
  <c r="N120" i="2"/>
  <c r="M120" i="2"/>
  <c r="N119" i="2"/>
  <c r="M119" i="2"/>
  <c r="N111" i="2"/>
  <c r="M111" i="2"/>
  <c r="N103" i="2"/>
  <c r="M103" i="2"/>
  <c r="N95" i="2"/>
  <c r="M95" i="2"/>
  <c r="N87" i="2"/>
  <c r="M87" i="2"/>
  <c r="N79" i="2"/>
  <c r="M79" i="2"/>
  <c r="N78" i="2"/>
  <c r="M78" i="2"/>
  <c r="N70" i="2"/>
  <c r="M70" i="2"/>
  <c r="N69" i="2"/>
  <c r="M69" i="2"/>
  <c r="N61" i="2"/>
  <c r="M61" i="2"/>
  <c r="N60" i="2"/>
  <c r="M60" i="2"/>
  <c r="N52" i="2"/>
  <c r="M52" i="2"/>
  <c r="N44" i="2"/>
  <c r="M44" i="2"/>
  <c r="N36" i="2"/>
  <c r="M36" i="2"/>
  <c r="N28" i="2"/>
  <c r="M28" i="2"/>
  <c r="N20" i="2"/>
  <c r="M20" i="2"/>
  <c r="N19" i="2"/>
  <c r="M19" i="2"/>
  <c r="N11" i="2"/>
  <c r="M11" i="2"/>
  <c r="M3" i="2"/>
  <c r="C7" i="3" l="1"/>
  <c r="C8" i="3"/>
  <c r="O147" i="2"/>
  <c r="P147" i="2" s="1"/>
  <c r="M139" i="2"/>
  <c r="M122" i="2"/>
  <c r="O122" i="2" s="1"/>
  <c r="P122" i="2" s="1"/>
  <c r="M113" i="2"/>
  <c r="O105" i="2" s="1"/>
  <c r="P105" i="2" s="1"/>
  <c r="M89" i="2"/>
  <c r="M105" i="2"/>
  <c r="O97" i="2" s="1"/>
  <c r="P97" i="2" s="1"/>
  <c r="M97" i="2"/>
  <c r="O89" i="2" s="1"/>
  <c r="P89" i="2" s="1"/>
  <c r="M81" i="2"/>
  <c r="O81" i="2" s="1"/>
  <c r="P81" i="2" s="1"/>
  <c r="M72" i="2"/>
  <c r="O72" i="2" s="1"/>
  <c r="P72" i="2" s="1"/>
  <c r="M63" i="2"/>
  <c r="O63" i="2" s="1"/>
  <c r="P63" i="2" s="1"/>
  <c r="M54" i="2"/>
  <c r="O54" i="2" s="1"/>
  <c r="P54" i="2" s="1"/>
  <c r="M46" i="2"/>
  <c r="O46" i="2" s="1"/>
  <c r="P46" i="2" s="1"/>
  <c r="M38" i="2"/>
  <c r="O38" i="2" s="1"/>
  <c r="P38" i="2" s="1"/>
  <c r="M30" i="2"/>
  <c r="M22" i="2"/>
  <c r="O22" i="2" s="1"/>
  <c r="P22" i="2" s="1"/>
  <c r="N238" i="2"/>
  <c r="M238" i="2"/>
  <c r="N230" i="2"/>
  <c r="M230" i="2"/>
  <c r="N222" i="2"/>
  <c r="M222" i="2"/>
  <c r="N214" i="2"/>
  <c r="M214" i="2"/>
  <c r="N206" i="2"/>
  <c r="M206" i="2"/>
  <c r="N198" i="2"/>
  <c r="M198" i="2"/>
  <c r="N190" i="2"/>
  <c r="M190" i="2"/>
  <c r="N181" i="2"/>
  <c r="M181" i="2"/>
  <c r="N173" i="2"/>
  <c r="M173" i="2"/>
  <c r="N165" i="2"/>
  <c r="M165" i="2"/>
  <c r="N157" i="2"/>
  <c r="M157" i="2"/>
  <c r="N141" i="2"/>
  <c r="M141" i="2"/>
  <c r="N132" i="2"/>
  <c r="M132" i="2"/>
  <c r="N124" i="2"/>
  <c r="M124" i="2"/>
  <c r="N83" i="2"/>
  <c r="M83" i="2"/>
  <c r="N56" i="2"/>
  <c r="M56" i="2"/>
  <c r="N32" i="2"/>
  <c r="M32" i="2"/>
  <c r="N15" i="2"/>
  <c r="M15" i="2"/>
  <c r="N7" i="2"/>
  <c r="M235" i="2"/>
  <c r="O235" i="2" s="1"/>
  <c r="P235" i="2" s="1"/>
  <c r="M227" i="2"/>
  <c r="O227" i="2" s="1"/>
  <c r="P227" i="2" s="1"/>
  <c r="M219" i="2"/>
  <c r="O219" i="2" s="1"/>
  <c r="P219" i="2" s="1"/>
  <c r="M211" i="2"/>
  <c r="O211" i="2" s="1"/>
  <c r="P211" i="2" s="1"/>
  <c r="M203" i="2"/>
  <c r="O203" i="2" s="1"/>
  <c r="P203" i="2" s="1"/>
  <c r="M195" i="2"/>
  <c r="O195" i="2" s="1"/>
  <c r="P195" i="2" s="1"/>
  <c r="M178" i="2"/>
  <c r="O178" i="2" s="1"/>
  <c r="P178" i="2" s="1"/>
  <c r="M170" i="2"/>
  <c r="O170" i="2" s="1"/>
  <c r="P170" i="2" s="1"/>
  <c r="M162" i="2"/>
  <c r="O162" i="2" s="1"/>
  <c r="P162" i="2" s="1"/>
  <c r="M154" i="2"/>
  <c r="O154" i="2" s="1"/>
  <c r="P154" i="2" s="1"/>
  <c r="M146" i="2"/>
  <c r="O146" i="2" s="1"/>
  <c r="P146" i="2" s="1"/>
  <c r="M129" i="2"/>
  <c r="O129" i="2" s="1"/>
  <c r="P129" i="2" s="1"/>
  <c r="M96" i="2"/>
  <c r="O96" i="2" s="1"/>
  <c r="P96" i="2" s="1"/>
  <c r="M12" i="2"/>
  <c r="O12" i="2" s="1"/>
  <c r="P12" i="2" s="1"/>
  <c r="M4" i="2"/>
  <c r="O5" i="2"/>
  <c r="P5" i="2" s="1"/>
  <c r="O6" i="2"/>
  <c r="P6" i="2" s="1"/>
  <c r="O9" i="2"/>
  <c r="P9" i="2" s="1"/>
  <c r="O10" i="2"/>
  <c r="P10" i="2" s="1"/>
  <c r="O11" i="2"/>
  <c r="P11" i="2" s="1"/>
  <c r="O13" i="2"/>
  <c r="P13" i="2" s="1"/>
  <c r="O14" i="2"/>
  <c r="P14" i="2" s="1"/>
  <c r="O17" i="2"/>
  <c r="P17" i="2" s="1"/>
  <c r="O18" i="2"/>
  <c r="P18" i="2" s="1"/>
  <c r="O19" i="2"/>
  <c r="P19" i="2" s="1"/>
  <c r="O20" i="2"/>
  <c r="P20" i="2" s="1"/>
  <c r="O21" i="2"/>
  <c r="P21" i="2" s="1"/>
  <c r="O23" i="2"/>
  <c r="P23" i="2" s="1"/>
  <c r="O24" i="2"/>
  <c r="P24" i="2" s="1"/>
  <c r="O26" i="2"/>
  <c r="P26" i="2" s="1"/>
  <c r="O27" i="2"/>
  <c r="P27" i="2" s="1"/>
  <c r="O28" i="2"/>
  <c r="P28" i="2" s="1"/>
  <c r="O29" i="2"/>
  <c r="P29" i="2" s="1"/>
  <c r="O30" i="2"/>
  <c r="P30" i="2" s="1"/>
  <c r="O31" i="2"/>
  <c r="P31" i="2" s="1"/>
  <c r="O34" i="2"/>
  <c r="P34" i="2" s="1"/>
  <c r="O35" i="2"/>
  <c r="P35" i="2" s="1"/>
  <c r="O36" i="2"/>
  <c r="P36" i="2" s="1"/>
  <c r="O37" i="2"/>
  <c r="P37" i="2" s="1"/>
  <c r="O39" i="2"/>
  <c r="P39" i="2" s="1"/>
  <c r="O40" i="2"/>
  <c r="P40" i="2" s="1"/>
  <c r="O42" i="2"/>
  <c r="P42" i="2" s="1"/>
  <c r="O43" i="2"/>
  <c r="P43" i="2" s="1"/>
  <c r="O44" i="2"/>
  <c r="P44" i="2" s="1"/>
  <c r="O45" i="2"/>
  <c r="P45" i="2" s="1"/>
  <c r="O47" i="2"/>
  <c r="P47" i="2" s="1"/>
  <c r="O48" i="2"/>
  <c r="P48" i="2" s="1"/>
  <c r="O50" i="2"/>
  <c r="P50" i="2" s="1"/>
  <c r="O51" i="2"/>
  <c r="P51" i="2" s="1"/>
  <c r="O52" i="2"/>
  <c r="P52" i="2" s="1"/>
  <c r="O53" i="2"/>
  <c r="P53" i="2" s="1"/>
  <c r="O55" i="2"/>
  <c r="P55" i="2" s="1"/>
  <c r="O58" i="2"/>
  <c r="P58" i="2" s="1"/>
  <c r="O59" i="2"/>
  <c r="P59" i="2" s="1"/>
  <c r="O60" i="2"/>
  <c r="P60" i="2" s="1"/>
  <c r="O61" i="2"/>
  <c r="P61" i="2" s="1"/>
  <c r="O62" i="2"/>
  <c r="P62" i="2" s="1"/>
  <c r="O64" i="2"/>
  <c r="P64" i="2" s="1"/>
  <c r="O65" i="2"/>
  <c r="P65" i="2" s="1"/>
  <c r="O67" i="2"/>
  <c r="P67" i="2" s="1"/>
  <c r="O68" i="2"/>
  <c r="P68" i="2" s="1"/>
  <c r="O69" i="2"/>
  <c r="P69" i="2" s="1"/>
  <c r="O70" i="2"/>
  <c r="P70" i="2" s="1"/>
  <c r="O71" i="2"/>
  <c r="P71" i="2" s="1"/>
  <c r="O73" i="2"/>
  <c r="P73" i="2" s="1"/>
  <c r="O74" i="2"/>
  <c r="P74" i="2" s="1"/>
  <c r="O76" i="2"/>
  <c r="P76" i="2" s="1"/>
  <c r="O77" i="2"/>
  <c r="P77" i="2" s="1"/>
  <c r="O78" i="2"/>
  <c r="P78" i="2" s="1"/>
  <c r="O79" i="2"/>
  <c r="P79" i="2" s="1"/>
  <c r="O80" i="2"/>
  <c r="P80" i="2" s="1"/>
  <c r="O82" i="2"/>
  <c r="P82" i="2" s="1"/>
  <c r="O85" i="2"/>
  <c r="P85" i="2" s="1"/>
  <c r="O86" i="2"/>
  <c r="P86" i="2" s="1"/>
  <c r="O87" i="2"/>
  <c r="P87" i="2" s="1"/>
  <c r="O88" i="2"/>
  <c r="P88" i="2" s="1"/>
  <c r="O90" i="2"/>
  <c r="P90" i="2" s="1"/>
  <c r="O91" i="2"/>
  <c r="P91" i="2" s="1"/>
  <c r="O93" i="2"/>
  <c r="P93" i="2" s="1"/>
  <c r="O94" i="2"/>
  <c r="P94" i="2" s="1"/>
  <c r="O95" i="2"/>
  <c r="P95" i="2" s="1"/>
  <c r="O98" i="2"/>
  <c r="P98" i="2" s="1"/>
  <c r="O99" i="2"/>
  <c r="P99" i="2" s="1"/>
  <c r="O101" i="2"/>
  <c r="P101" i="2" s="1"/>
  <c r="O102" i="2"/>
  <c r="P102" i="2" s="1"/>
  <c r="O103" i="2"/>
  <c r="P103" i="2" s="1"/>
  <c r="O104" i="2"/>
  <c r="P104" i="2" s="1"/>
  <c r="O106" i="2"/>
  <c r="P106" i="2" s="1"/>
  <c r="O107" i="2"/>
  <c r="P107" i="2" s="1"/>
  <c r="O109" i="2"/>
  <c r="P109" i="2" s="1"/>
  <c r="O110" i="2"/>
  <c r="P110" i="2" s="1"/>
  <c r="O111" i="2"/>
  <c r="P111" i="2" s="1"/>
  <c r="O112" i="2"/>
  <c r="P112" i="2" s="1"/>
  <c r="O114" i="2"/>
  <c r="P114" i="2" s="1"/>
  <c r="O115" i="2"/>
  <c r="P115" i="2" s="1"/>
  <c r="O117" i="2"/>
  <c r="P117" i="2" s="1"/>
  <c r="O118" i="2"/>
  <c r="P118" i="2" s="1"/>
  <c r="O119" i="2"/>
  <c r="P119" i="2" s="1"/>
  <c r="O120" i="2"/>
  <c r="P120" i="2" s="1"/>
  <c r="O121" i="2"/>
  <c r="P121" i="2" s="1"/>
  <c r="O123" i="2"/>
  <c r="P123" i="2" s="1"/>
  <c r="O126" i="2"/>
  <c r="P126" i="2" s="1"/>
  <c r="O127" i="2"/>
  <c r="P127" i="2" s="1"/>
  <c r="O128" i="2"/>
  <c r="P128" i="2" s="1"/>
  <c r="O130" i="2"/>
  <c r="P130" i="2" s="1"/>
  <c r="O131" i="2"/>
  <c r="P131" i="2" s="1"/>
  <c r="O134" i="2"/>
  <c r="P134" i="2" s="1"/>
  <c r="O135" i="2"/>
  <c r="P135" i="2" s="1"/>
  <c r="O136" i="2"/>
  <c r="P136" i="2" s="1"/>
  <c r="O137" i="2"/>
  <c r="P137" i="2" s="1"/>
  <c r="O138" i="2"/>
  <c r="P138" i="2" s="1"/>
  <c r="O139" i="2"/>
  <c r="P139" i="2" s="1"/>
  <c r="O140" i="2"/>
  <c r="P140" i="2" s="1"/>
  <c r="O143" i="2"/>
  <c r="P143" i="2" s="1"/>
  <c r="O144" i="2"/>
  <c r="P144" i="2" s="1"/>
  <c r="O145" i="2"/>
  <c r="P145" i="2" s="1"/>
  <c r="O148" i="2"/>
  <c r="P148" i="2" s="1"/>
  <c r="O149" i="2"/>
  <c r="P149" i="2" s="1"/>
  <c r="O151" i="2"/>
  <c r="P151" i="2" s="1"/>
  <c r="O152" i="2"/>
  <c r="P152" i="2" s="1"/>
  <c r="O153" i="2"/>
  <c r="P153" i="2" s="1"/>
  <c r="O155" i="2"/>
  <c r="P155" i="2" s="1"/>
  <c r="O156" i="2"/>
  <c r="P156" i="2" s="1"/>
  <c r="O159" i="2"/>
  <c r="P159" i="2" s="1"/>
  <c r="O160" i="2"/>
  <c r="P160" i="2" s="1"/>
  <c r="O161" i="2"/>
  <c r="P161" i="2" s="1"/>
  <c r="O163" i="2"/>
  <c r="P163" i="2" s="1"/>
  <c r="O164" i="2"/>
  <c r="P164" i="2" s="1"/>
  <c r="O167" i="2"/>
  <c r="P167" i="2" s="1"/>
  <c r="O168" i="2"/>
  <c r="P168" i="2" s="1"/>
  <c r="O169" i="2"/>
  <c r="P169" i="2" s="1"/>
  <c r="O171" i="2"/>
  <c r="P171" i="2" s="1"/>
  <c r="O172" i="2"/>
  <c r="P172" i="2" s="1"/>
  <c r="O175" i="2"/>
  <c r="P175" i="2" s="1"/>
  <c r="O176" i="2"/>
  <c r="P176" i="2" s="1"/>
  <c r="O177" i="2"/>
  <c r="P177" i="2" s="1"/>
  <c r="O179" i="2"/>
  <c r="P179" i="2" s="1"/>
  <c r="O180" i="2"/>
  <c r="P180" i="2" s="1"/>
  <c r="O183" i="2"/>
  <c r="P183" i="2" s="1"/>
  <c r="O184" i="2"/>
  <c r="P184" i="2" s="1"/>
  <c r="O185" i="2"/>
  <c r="P185" i="2" s="1"/>
  <c r="O186" i="2"/>
  <c r="P186" i="2" s="1"/>
  <c r="O187" i="2"/>
  <c r="P187" i="2" s="1"/>
  <c r="O188" i="2"/>
  <c r="P188" i="2" s="1"/>
  <c r="O189" i="2"/>
  <c r="P189" i="2" s="1"/>
  <c r="O192" i="2"/>
  <c r="P192" i="2" s="1"/>
  <c r="O193" i="2"/>
  <c r="P193" i="2" s="1"/>
  <c r="O194" i="2"/>
  <c r="P194" i="2" s="1"/>
  <c r="O196" i="2"/>
  <c r="P196" i="2" s="1"/>
  <c r="O197" i="2"/>
  <c r="P197" i="2" s="1"/>
  <c r="O200" i="2"/>
  <c r="P200" i="2" s="1"/>
  <c r="O201" i="2"/>
  <c r="P201" i="2" s="1"/>
  <c r="O202" i="2"/>
  <c r="P202" i="2" s="1"/>
  <c r="O204" i="2"/>
  <c r="P204" i="2" s="1"/>
  <c r="O205" i="2"/>
  <c r="P205" i="2" s="1"/>
  <c r="O208" i="2"/>
  <c r="P208" i="2" s="1"/>
  <c r="O209" i="2"/>
  <c r="P209" i="2" s="1"/>
  <c r="O210" i="2"/>
  <c r="P210" i="2" s="1"/>
  <c r="O212" i="2"/>
  <c r="P212" i="2" s="1"/>
  <c r="O213" i="2"/>
  <c r="P213" i="2" s="1"/>
  <c r="O216" i="2"/>
  <c r="P216" i="2" s="1"/>
  <c r="O217" i="2"/>
  <c r="P217" i="2" s="1"/>
  <c r="O218" i="2"/>
  <c r="P218" i="2" s="1"/>
  <c r="O220" i="2"/>
  <c r="P220" i="2" s="1"/>
  <c r="O221" i="2"/>
  <c r="P221" i="2" s="1"/>
  <c r="O224" i="2"/>
  <c r="P224" i="2" s="1"/>
  <c r="O225" i="2"/>
  <c r="P225" i="2" s="1"/>
  <c r="O226" i="2"/>
  <c r="P226" i="2" s="1"/>
  <c r="O228" i="2"/>
  <c r="P228" i="2" s="1"/>
  <c r="O229" i="2"/>
  <c r="P229" i="2" s="1"/>
  <c r="O232" i="2"/>
  <c r="P232" i="2" s="1"/>
  <c r="O233" i="2"/>
  <c r="P233" i="2" s="1"/>
  <c r="O234" i="2"/>
  <c r="P234" i="2" s="1"/>
  <c r="O236" i="2"/>
  <c r="P236" i="2" s="1"/>
  <c r="O237" i="2"/>
  <c r="P237" i="2" s="1"/>
  <c r="O240" i="2"/>
  <c r="P240" i="2" s="1"/>
  <c r="O241" i="2"/>
  <c r="P241" i="2" s="1"/>
  <c r="N239" i="2"/>
  <c r="N231" i="2"/>
  <c r="N223" i="2"/>
  <c r="N215" i="2"/>
  <c r="N207" i="2"/>
  <c r="N199" i="2"/>
  <c r="N191" i="2"/>
  <c r="N182" i="2"/>
  <c r="N174" i="2"/>
  <c r="N166" i="2"/>
  <c r="N158" i="2"/>
  <c r="N150" i="2"/>
  <c r="N142" i="2"/>
  <c r="N133" i="2"/>
  <c r="N125" i="2"/>
  <c r="N116" i="2"/>
  <c r="N108" i="2"/>
  <c r="N100" i="2"/>
  <c r="N92" i="2"/>
  <c r="N84" i="2"/>
  <c r="N75" i="2"/>
  <c r="N66" i="2"/>
  <c r="N57" i="2"/>
  <c r="N49" i="2"/>
  <c r="N41" i="2"/>
  <c r="N33" i="2"/>
  <c r="N25" i="2"/>
  <c r="N16" i="2"/>
  <c r="N8" i="2"/>
  <c r="M239" i="2"/>
  <c r="M231" i="2"/>
  <c r="M223" i="2"/>
  <c r="M215" i="2"/>
  <c r="M207" i="2"/>
  <c r="M199" i="2"/>
  <c r="M191" i="2"/>
  <c r="M182" i="2"/>
  <c r="M174" i="2"/>
  <c r="M166" i="2"/>
  <c r="M158" i="2"/>
  <c r="M150" i="2"/>
  <c r="M142" i="2"/>
  <c r="M133" i="2"/>
  <c r="M125" i="2"/>
  <c r="M116" i="2"/>
  <c r="M108" i="2"/>
  <c r="M100" i="2"/>
  <c r="M92" i="2"/>
  <c r="M84" i="2"/>
  <c r="M75" i="2"/>
  <c r="M66" i="2"/>
  <c r="M57" i="2"/>
  <c r="M49" i="2"/>
  <c r="M41" i="2"/>
  <c r="M33" i="2"/>
  <c r="M25" i="2"/>
  <c r="M16" i="2"/>
  <c r="M8" i="2"/>
  <c r="N3" i="2"/>
  <c r="O3" i="2" s="1"/>
  <c r="P3" i="2" s="1"/>
  <c r="D4" i="2"/>
  <c r="D5" i="2" s="1"/>
  <c r="D6" i="2" s="1"/>
  <c r="D7" i="2" s="1"/>
  <c r="D8" i="2" s="1"/>
  <c r="D9" i="2" s="1"/>
  <c r="D10" i="2" s="1"/>
  <c r="D12" i="2"/>
  <c r="D13" i="2" s="1"/>
  <c r="D14" i="2" s="1"/>
  <c r="D15" i="2" s="1"/>
  <c r="D16" i="2" s="1"/>
  <c r="D17" i="2" s="1"/>
  <c r="D18" i="2" s="1"/>
  <c r="D20" i="2"/>
  <c r="D21" i="2" s="1"/>
  <c r="D22" i="2" s="1"/>
  <c r="D23" i="2" s="1"/>
  <c r="D24" i="2" s="1"/>
  <c r="D25" i="2" s="1"/>
  <c r="D26" i="2" s="1"/>
  <c r="D27" i="2" s="1"/>
  <c r="D29" i="2"/>
  <c r="D30" i="2" s="1"/>
  <c r="D31" i="2" s="1"/>
  <c r="D32" i="2" s="1"/>
  <c r="D33" i="2" s="1"/>
  <c r="D34" i="2" s="1"/>
  <c r="D35" i="2" s="1"/>
  <c r="D37" i="2"/>
  <c r="D38" i="2" s="1"/>
  <c r="D39" i="2" s="1"/>
  <c r="D40" i="2" s="1"/>
  <c r="D41" i="2" s="1"/>
  <c r="D42" i="2" s="1"/>
  <c r="D43" i="2" s="1"/>
  <c r="D45" i="2"/>
  <c r="D46" i="2" s="1"/>
  <c r="D47" i="2" s="1"/>
  <c r="D48" i="2" s="1"/>
  <c r="D49" i="2" s="1"/>
  <c r="D50" i="2" s="1"/>
  <c r="D51" i="2" s="1"/>
  <c r="D53" i="2"/>
  <c r="D54" i="2" s="1"/>
  <c r="D55" i="2" s="1"/>
  <c r="D56" i="2" s="1"/>
  <c r="D57" i="2" s="1"/>
  <c r="D58" i="2" s="1"/>
  <c r="D59" i="2" s="1"/>
  <c r="D61" i="2"/>
  <c r="D62" i="2" s="1"/>
  <c r="D63" i="2" s="1"/>
  <c r="D64" i="2" s="1"/>
  <c r="D65" i="2" s="1"/>
  <c r="D66" i="2" s="1"/>
  <c r="D67" i="2" s="1"/>
  <c r="D68" i="2" s="1"/>
  <c r="D70" i="2"/>
  <c r="D71" i="2" s="1"/>
  <c r="D72" i="2" s="1"/>
  <c r="D73" i="2" s="1"/>
  <c r="D74" i="2" s="1"/>
  <c r="D75" i="2" s="1"/>
  <c r="D76" i="2" s="1"/>
  <c r="D77" i="2" s="1"/>
  <c r="D79" i="2"/>
  <c r="D80" i="2" s="1"/>
  <c r="D81" i="2" s="1"/>
  <c r="D82" i="2" s="1"/>
  <c r="D83" i="2" s="1"/>
  <c r="D84" i="2" s="1"/>
  <c r="D85" i="2" s="1"/>
  <c r="D86" i="2" s="1"/>
  <c r="D88" i="2"/>
  <c r="D89" i="2" s="1"/>
  <c r="D90" i="2" s="1"/>
  <c r="D91" i="2" s="1"/>
  <c r="D92" i="2" s="1"/>
  <c r="D93" i="2" s="1"/>
  <c r="D94" i="2" s="1"/>
  <c r="D96" i="2"/>
  <c r="D97" i="2" s="1"/>
  <c r="D98" i="2" s="1"/>
  <c r="D99" i="2" s="1"/>
  <c r="D100" i="2" s="1"/>
  <c r="D101" i="2" s="1"/>
  <c r="D102" i="2" s="1"/>
  <c r="D104" i="2"/>
  <c r="D105" i="2" s="1"/>
  <c r="D106" i="2" s="1"/>
  <c r="D107" i="2" s="1"/>
  <c r="D108" i="2" s="1"/>
  <c r="D109" i="2" s="1"/>
  <c r="D110" i="2" s="1"/>
  <c r="D112" i="2"/>
  <c r="D113" i="2" s="1"/>
  <c r="D114" i="2" s="1"/>
  <c r="D115" i="2" s="1"/>
  <c r="D116" i="2" s="1"/>
  <c r="D117" i="2" s="1"/>
  <c r="D118" i="2" s="1"/>
  <c r="D120" i="2"/>
  <c r="D121" i="2" s="1"/>
  <c r="D122" i="2" s="1"/>
  <c r="D123" i="2" s="1"/>
  <c r="D124" i="2" s="1"/>
  <c r="D125" i="2" s="1"/>
  <c r="D126" i="2" s="1"/>
  <c r="D127" i="2" s="1"/>
  <c r="D129" i="2"/>
  <c r="D130" i="2" s="1"/>
  <c r="D131" i="2" s="1"/>
  <c r="D132" i="2" s="1"/>
  <c r="D133" i="2" s="1"/>
  <c r="D134" i="2" s="1"/>
  <c r="D135" i="2" s="1"/>
  <c r="D137" i="2"/>
  <c r="D138" i="2" s="1"/>
  <c r="D139" i="2" s="1"/>
  <c r="D140" i="2" s="1"/>
  <c r="D141" i="2" s="1"/>
  <c r="D142" i="2" s="1"/>
  <c r="D143" i="2" s="1"/>
  <c r="D144" i="2" s="1"/>
  <c r="D146" i="2"/>
  <c r="D147" i="2" s="1"/>
  <c r="D148" i="2" s="1"/>
  <c r="D149" i="2" s="1"/>
  <c r="D150" i="2" s="1"/>
  <c r="D151" i="2" s="1"/>
  <c r="D152" i="2" s="1"/>
  <c r="D154" i="2"/>
  <c r="D155" i="2" s="1"/>
  <c r="D156" i="2" s="1"/>
  <c r="D157" i="2" s="1"/>
  <c r="D158" i="2" s="1"/>
  <c r="D159" i="2" s="1"/>
  <c r="D160" i="2" s="1"/>
  <c r="D162" i="2"/>
  <c r="D163" i="2" s="1"/>
  <c r="D164" i="2" s="1"/>
  <c r="D165" i="2" s="1"/>
  <c r="D166" i="2" s="1"/>
  <c r="D167" i="2" s="1"/>
  <c r="D168" i="2" s="1"/>
  <c r="D170" i="2"/>
  <c r="D171" i="2" s="1"/>
  <c r="D172" i="2" s="1"/>
  <c r="D173" i="2" s="1"/>
  <c r="D174" i="2" s="1"/>
  <c r="D175" i="2" s="1"/>
  <c r="D176" i="2" s="1"/>
  <c r="D178" i="2"/>
  <c r="D179" i="2" s="1"/>
  <c r="D180" i="2" s="1"/>
  <c r="D181" i="2" s="1"/>
  <c r="D182" i="2" s="1"/>
  <c r="D183" i="2" s="1"/>
  <c r="D184" i="2" s="1"/>
  <c r="D186" i="2"/>
  <c r="D187" i="2" s="1"/>
  <c r="D188" i="2" s="1"/>
  <c r="D189" i="2" s="1"/>
  <c r="D190" i="2" s="1"/>
  <c r="D191" i="2" s="1"/>
  <c r="D192" i="2" s="1"/>
  <c r="D193" i="2" s="1"/>
  <c r="D195" i="2"/>
  <c r="D196" i="2" s="1"/>
  <c r="D197" i="2" s="1"/>
  <c r="D198" i="2" s="1"/>
  <c r="D199" i="2" s="1"/>
  <c r="D200" i="2" s="1"/>
  <c r="D201" i="2" s="1"/>
  <c r="D203" i="2"/>
  <c r="D204" i="2" s="1"/>
  <c r="D205" i="2" s="1"/>
  <c r="D206" i="2" s="1"/>
  <c r="D207" i="2" s="1"/>
  <c r="D208" i="2" s="1"/>
  <c r="D209" i="2" s="1"/>
  <c r="D211" i="2"/>
  <c r="D212" i="2" s="1"/>
  <c r="D213" i="2" s="1"/>
  <c r="D214" i="2" s="1"/>
  <c r="D215" i="2" s="1"/>
  <c r="D216" i="2" s="1"/>
  <c r="D217" i="2" s="1"/>
  <c r="D219" i="2"/>
  <c r="D220" i="2" s="1"/>
  <c r="D221" i="2" s="1"/>
  <c r="D222" i="2" s="1"/>
  <c r="D223" i="2" s="1"/>
  <c r="D224" i="2" s="1"/>
  <c r="D225" i="2" s="1"/>
  <c r="D227" i="2"/>
  <c r="D228" i="2" s="1"/>
  <c r="D229" i="2" s="1"/>
  <c r="D230" i="2" s="1"/>
  <c r="D231" i="2" s="1"/>
  <c r="D232" i="2" s="1"/>
  <c r="D233" i="2" s="1"/>
  <c r="D235" i="2"/>
  <c r="D236" i="2" s="1"/>
  <c r="D237" i="2" s="1"/>
  <c r="D238" i="2" s="1"/>
  <c r="D239" i="2" s="1"/>
  <c r="D240" i="2" s="1"/>
  <c r="D241" i="2" s="1"/>
  <c r="O132" i="2" l="1"/>
  <c r="P132" i="2" s="1"/>
  <c r="O173" i="2"/>
  <c r="P173" i="2" s="1"/>
  <c r="O15" i="2"/>
  <c r="P15" i="2" s="1"/>
  <c r="O56" i="2"/>
  <c r="P56" i="2" s="1"/>
  <c r="O141" i="2"/>
  <c r="P141" i="2" s="1"/>
  <c r="O165" i="2"/>
  <c r="P165" i="2" s="1"/>
  <c r="O181" i="2"/>
  <c r="P181" i="2" s="1"/>
  <c r="O230" i="2"/>
  <c r="P230" i="2" s="1"/>
  <c r="O113" i="2"/>
  <c r="P113" i="2" s="1"/>
  <c r="O222" i="2"/>
  <c r="P222" i="2" s="1"/>
  <c r="O238" i="2"/>
  <c r="P238" i="2" s="1"/>
  <c r="O157" i="2"/>
  <c r="P157" i="2" s="1"/>
  <c r="O32" i="2"/>
  <c r="P32" i="2" s="1"/>
  <c r="O83" i="2"/>
  <c r="P83" i="2" s="1"/>
  <c r="O190" i="2"/>
  <c r="P190" i="2" s="1"/>
  <c r="O25" i="2"/>
  <c r="P25" i="2" s="1"/>
  <c r="O57" i="2"/>
  <c r="P57" i="2" s="1"/>
  <c r="O92" i="2"/>
  <c r="P92" i="2" s="1"/>
  <c r="O125" i="2"/>
  <c r="P125" i="2" s="1"/>
  <c r="O158" i="2"/>
  <c r="P158" i="2" s="1"/>
  <c r="O191" i="2"/>
  <c r="P191" i="2" s="1"/>
  <c r="O223" i="2"/>
  <c r="P223" i="2" s="1"/>
  <c r="O124" i="2"/>
  <c r="P124" i="2" s="1"/>
  <c r="O198" i="2"/>
  <c r="P198" i="2" s="1"/>
  <c r="O214" i="2"/>
  <c r="P214" i="2" s="1"/>
  <c r="O206" i="2"/>
  <c r="P206" i="2" s="1"/>
  <c r="O7" i="2"/>
  <c r="P7" i="2" s="1"/>
  <c r="O33" i="2"/>
  <c r="P33" i="2" s="1"/>
  <c r="O66" i="2"/>
  <c r="P66" i="2" s="1"/>
  <c r="O100" i="2"/>
  <c r="P100" i="2" s="1"/>
  <c r="O133" i="2"/>
  <c r="P133" i="2" s="1"/>
  <c r="O166" i="2"/>
  <c r="P166" i="2" s="1"/>
  <c r="O4" i="2"/>
  <c r="P4" i="2" s="1"/>
  <c r="O8" i="2"/>
  <c r="P8" i="2" s="1"/>
  <c r="O41" i="2"/>
  <c r="P41" i="2" s="1"/>
  <c r="O75" i="2"/>
  <c r="P75" i="2" s="1"/>
  <c r="O108" i="2"/>
  <c r="P108" i="2" s="1"/>
  <c r="O142" i="2"/>
  <c r="P142" i="2" s="1"/>
  <c r="O174" i="2"/>
  <c r="P174" i="2" s="1"/>
  <c r="O207" i="2"/>
  <c r="P207" i="2" s="1"/>
  <c r="O239" i="2"/>
  <c r="P239" i="2" s="1"/>
  <c r="O16" i="2"/>
  <c r="P16" i="2" s="1"/>
  <c r="O49" i="2"/>
  <c r="P49" i="2" s="1"/>
  <c r="O84" i="2"/>
  <c r="P84" i="2" s="1"/>
  <c r="O116" i="2"/>
  <c r="P116" i="2" s="1"/>
  <c r="O215" i="2"/>
  <c r="P215" i="2" s="1"/>
  <c r="O150" i="2"/>
  <c r="P150" i="2" s="1"/>
  <c r="O182" i="2"/>
  <c r="P182" i="2" s="1"/>
  <c r="O199" i="2"/>
  <c r="P199" i="2" s="1"/>
  <c r="O231" i="2"/>
  <c r="P231" i="2" s="1"/>
</calcChain>
</file>

<file path=xl/sharedStrings.xml><?xml version="1.0" encoding="utf-8"?>
<sst xmlns="http://schemas.openxmlformats.org/spreadsheetml/2006/main" count="320" uniqueCount="62">
  <si>
    <t xml:space="preserve">Sr No </t>
  </si>
  <si>
    <t xml:space="preserve">Particular </t>
  </si>
  <si>
    <t>Length</t>
  </si>
  <si>
    <t>Breadth</t>
  </si>
  <si>
    <t xml:space="preserve">Depth </t>
  </si>
  <si>
    <t>Nos</t>
  </si>
  <si>
    <t>S3</t>
  </si>
  <si>
    <t>S4</t>
  </si>
  <si>
    <t>S9</t>
  </si>
  <si>
    <t>B59</t>
  </si>
  <si>
    <t>B60</t>
  </si>
  <si>
    <t>B65</t>
  </si>
  <si>
    <t>B66</t>
  </si>
  <si>
    <t>B67</t>
  </si>
  <si>
    <t>B68</t>
  </si>
  <si>
    <t>B69</t>
  </si>
  <si>
    <t>B75</t>
  </si>
  <si>
    <t>B77</t>
  </si>
  <si>
    <t>B84</t>
  </si>
  <si>
    <t>B85</t>
  </si>
  <si>
    <t>B86</t>
  </si>
  <si>
    <t>B87</t>
  </si>
  <si>
    <t>B88</t>
  </si>
  <si>
    <t>B138</t>
  </si>
  <si>
    <t>B147</t>
  </si>
  <si>
    <t>B161</t>
  </si>
  <si>
    <t>B168</t>
  </si>
  <si>
    <t>B174</t>
  </si>
  <si>
    <t>B181</t>
  </si>
  <si>
    <t>B188</t>
  </si>
  <si>
    <t>B146</t>
  </si>
  <si>
    <t>B130</t>
  </si>
  <si>
    <t>B160</t>
  </si>
  <si>
    <t>B167</t>
  </si>
  <si>
    <t>B173</t>
  </si>
  <si>
    <t>B180</t>
  </si>
  <si>
    <t>B187</t>
  </si>
  <si>
    <t xml:space="preserve">Nos </t>
  </si>
  <si>
    <t>Add</t>
  </si>
  <si>
    <t>Type Of Steel</t>
  </si>
  <si>
    <t xml:space="preserve">Total Length </t>
  </si>
  <si>
    <t xml:space="preserve">Beam ID </t>
  </si>
  <si>
    <t>Dia</t>
  </si>
  <si>
    <t>A</t>
  </si>
  <si>
    <t>B</t>
  </si>
  <si>
    <t>C</t>
  </si>
  <si>
    <t>E</t>
  </si>
  <si>
    <t>Z</t>
  </si>
  <si>
    <t>F</t>
  </si>
  <si>
    <t>Stirrup</t>
  </si>
  <si>
    <t xml:space="preserve">Spacing </t>
  </si>
  <si>
    <t xml:space="preserve">Wt </t>
  </si>
  <si>
    <t xml:space="preserve">Beam </t>
  </si>
  <si>
    <t xml:space="preserve">Slab </t>
  </si>
  <si>
    <t>Total</t>
  </si>
  <si>
    <t>Wastage3%</t>
  </si>
  <si>
    <t xml:space="preserve">Type of Steel </t>
  </si>
  <si>
    <t xml:space="preserve">Short Steel </t>
  </si>
  <si>
    <t xml:space="preserve">Long Steel </t>
  </si>
  <si>
    <t xml:space="preserve">Dia </t>
  </si>
  <si>
    <t>Spacing</t>
  </si>
  <si>
    <t xml:space="preserve">Weight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</si>
</sst>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0" fillId="0" borderId="5" xfId="0" applyFill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5" xfId="0" applyBorder="1"/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2" fontId="0" fillId="5" borderId="5" xfId="0" applyNumberFormat="1" applyFill="1" applyBorder="1" applyAlignment="1">
      <alignment horizontal="center"/>
    </xf>
    <xf numFmtId="1" fontId="0" fillId="5" borderId="5" xfId="0" applyNumberForma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0" fillId="3" borderId="5" xfId="0" applyFill="1" applyBorder="1"/>
    <xf numFmtId="0" fontId="0" fillId="0" borderId="5" xfId="0" applyFill="1" applyBorder="1"/>
    <xf numFmtId="1" fontId="1" fillId="0" borderId="5" xfId="0" applyNumberFormat="1" applyFont="1" applyBorder="1" applyAlignment="1">
      <alignment horizontal="center"/>
    </xf>
    <xf numFmtId="0" fontId="0" fillId="0" borderId="4" xfId="0" applyBorder="1"/>
    <xf numFmtId="1" fontId="1" fillId="0" borderId="8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18"/>
  <sheetViews>
    <sheetView workbookViewId="0">
      <selection activeCell="I13" sqref="I13"/>
    </sheetView>
  </sheetViews>
  <sheetFormatPr defaultRowHeight="15" x14ac:dyDescent="0.25"/>
  <cols>
    <col min="8" max="8" width="15.85546875" bestFit="1" customWidth="1"/>
    <col min="9" max="9" width="13.140625" bestFit="1" customWidth="1"/>
  </cols>
  <sheetData>
    <row r="1" spans="3:14" ht="15.75" thickBot="1" x14ac:dyDescent="0.3"/>
    <row r="2" spans="3:14" ht="15.75" thickBot="1" x14ac:dyDescent="0.3"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6"/>
    </row>
    <row r="3" spans="3:14" x14ac:dyDescent="0.25"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2" t="s">
        <v>5</v>
      </c>
      <c r="I3" s="2" t="s">
        <v>56</v>
      </c>
      <c r="J3" s="33" t="s">
        <v>59</v>
      </c>
      <c r="K3" s="33" t="s">
        <v>60</v>
      </c>
      <c r="L3" s="1" t="s">
        <v>5</v>
      </c>
      <c r="M3" s="1" t="s">
        <v>2</v>
      </c>
      <c r="N3" s="1" t="s">
        <v>61</v>
      </c>
    </row>
    <row r="4" spans="3:14" x14ac:dyDescent="0.25">
      <c r="C4" s="3">
        <v>1</v>
      </c>
      <c r="D4" s="3" t="s">
        <v>6</v>
      </c>
      <c r="E4" s="3">
        <v>6</v>
      </c>
      <c r="F4" s="3">
        <v>3</v>
      </c>
      <c r="G4" s="3">
        <v>0.15</v>
      </c>
      <c r="H4" s="3">
        <v>4</v>
      </c>
      <c r="I4" s="8" t="s">
        <v>57</v>
      </c>
      <c r="J4" s="3">
        <v>8</v>
      </c>
      <c r="K4" s="3">
        <v>0.125</v>
      </c>
      <c r="L4" s="3">
        <f>E4/K4+1</f>
        <v>49</v>
      </c>
      <c r="M4" s="3">
        <f>F4+0.15*2</f>
        <v>3.3</v>
      </c>
      <c r="N4" s="5">
        <f>((J4*J4)/162)*M4*L4*H4</f>
        <v>255.52592592592589</v>
      </c>
    </row>
    <row r="5" spans="3:14" x14ac:dyDescent="0.25">
      <c r="C5" s="3">
        <v>2</v>
      </c>
      <c r="D5" s="3" t="str">
        <f>D4</f>
        <v>S3</v>
      </c>
      <c r="E5" s="3">
        <f t="shared" ref="E5:H5" si="0">E4</f>
        <v>6</v>
      </c>
      <c r="F5" s="3">
        <f t="shared" si="0"/>
        <v>3</v>
      </c>
      <c r="G5" s="3">
        <f t="shared" si="0"/>
        <v>0.15</v>
      </c>
      <c r="H5" s="3">
        <f t="shared" si="0"/>
        <v>4</v>
      </c>
      <c r="I5" s="8" t="s">
        <v>58</v>
      </c>
      <c r="J5" s="3">
        <v>8</v>
      </c>
      <c r="K5" s="3">
        <v>0.17499999999999999</v>
      </c>
      <c r="L5" s="5">
        <f>F4/K5+1</f>
        <v>18.142857142857142</v>
      </c>
      <c r="M5" s="3">
        <f>E5+2*0.15</f>
        <v>6.3</v>
      </c>
      <c r="N5" s="5">
        <f t="shared" ref="N5:N17" si="1">((J5*J5)/162)*M5*L5*H5</f>
        <v>180.62222222222218</v>
      </c>
    </row>
    <row r="6" spans="3:14" x14ac:dyDescent="0.25">
      <c r="C6" s="3">
        <v>3</v>
      </c>
      <c r="D6" s="3" t="s">
        <v>7</v>
      </c>
      <c r="E6" s="3">
        <v>3.5</v>
      </c>
      <c r="F6" s="3">
        <v>3</v>
      </c>
      <c r="G6" s="3">
        <v>0.15</v>
      </c>
      <c r="H6" s="3">
        <v>2</v>
      </c>
      <c r="I6" s="8" t="s">
        <v>57</v>
      </c>
      <c r="J6" s="3">
        <v>8</v>
      </c>
      <c r="K6" s="3">
        <v>0.125</v>
      </c>
      <c r="L6" s="3">
        <f t="shared" ref="L6" si="2">E6/K6+1</f>
        <v>29</v>
      </c>
      <c r="M6" s="3">
        <f t="shared" ref="M6:M17" si="3">F6+0.15*2</f>
        <v>3.3</v>
      </c>
      <c r="N6" s="5">
        <f t="shared" si="1"/>
        <v>75.614814814814807</v>
      </c>
    </row>
    <row r="7" spans="3:14" x14ac:dyDescent="0.25">
      <c r="C7" s="3">
        <v>4</v>
      </c>
      <c r="D7" s="3" t="str">
        <f t="shared" ref="D7:H7" si="4">D6</f>
        <v>S4</v>
      </c>
      <c r="E7" s="3">
        <f t="shared" si="4"/>
        <v>3.5</v>
      </c>
      <c r="F7" s="3">
        <f t="shared" si="4"/>
        <v>3</v>
      </c>
      <c r="G7" s="3">
        <f t="shared" si="4"/>
        <v>0.15</v>
      </c>
      <c r="H7" s="3">
        <f t="shared" si="4"/>
        <v>2</v>
      </c>
      <c r="I7" s="8" t="s">
        <v>58</v>
      </c>
      <c r="J7" s="3">
        <v>8</v>
      </c>
      <c r="K7" s="3">
        <v>0.15</v>
      </c>
      <c r="L7" s="5">
        <f t="shared" ref="L7" si="5">F6/K7+1</f>
        <v>21</v>
      </c>
      <c r="M7" s="3">
        <f t="shared" ref="M7:M17" si="6">E7+2*0.15</f>
        <v>3.8</v>
      </c>
      <c r="N7" s="5">
        <f t="shared" si="1"/>
        <v>63.051851851851843</v>
      </c>
    </row>
    <row r="8" spans="3:14" x14ac:dyDescent="0.25">
      <c r="C8" s="3">
        <v>5</v>
      </c>
      <c r="D8" s="3" t="s">
        <v>7</v>
      </c>
      <c r="E8" s="3">
        <v>5</v>
      </c>
      <c r="F8" s="3">
        <v>3</v>
      </c>
      <c r="G8" s="3">
        <v>0.15</v>
      </c>
      <c r="H8" s="3">
        <v>1</v>
      </c>
      <c r="I8" s="8" t="s">
        <v>57</v>
      </c>
      <c r="J8" s="3">
        <v>8</v>
      </c>
      <c r="K8" s="3">
        <v>0.125</v>
      </c>
      <c r="L8" s="3">
        <f t="shared" ref="L8" si="7">E8/K8+1</f>
        <v>41</v>
      </c>
      <c r="M8" s="3">
        <f t="shared" ref="M8:M17" si="8">F8+0.15*2</f>
        <v>3.3</v>
      </c>
      <c r="N8" s="5">
        <f t="shared" si="1"/>
        <v>53.451851851851849</v>
      </c>
    </row>
    <row r="9" spans="3:14" x14ac:dyDescent="0.25">
      <c r="C9" s="3">
        <v>6</v>
      </c>
      <c r="D9" s="3" t="str">
        <f t="shared" ref="D9:H9" si="9">D8</f>
        <v>S4</v>
      </c>
      <c r="E9" s="3">
        <f t="shared" si="9"/>
        <v>5</v>
      </c>
      <c r="F9" s="3">
        <f t="shared" si="9"/>
        <v>3</v>
      </c>
      <c r="G9" s="3">
        <f t="shared" si="9"/>
        <v>0.15</v>
      </c>
      <c r="H9" s="3">
        <f t="shared" si="9"/>
        <v>1</v>
      </c>
      <c r="I9" s="8" t="s">
        <v>58</v>
      </c>
      <c r="J9" s="3">
        <v>8</v>
      </c>
      <c r="K9" s="3">
        <v>0.15</v>
      </c>
      <c r="L9" s="5">
        <f t="shared" ref="L9" si="10">F8/K9+1</f>
        <v>21</v>
      </c>
      <c r="M9" s="3">
        <f t="shared" ref="M9:M17" si="11">E9+2*0.15</f>
        <v>5.3</v>
      </c>
      <c r="N9" s="5">
        <f t="shared" si="1"/>
        <v>43.970370370370361</v>
      </c>
    </row>
    <row r="10" spans="3:14" x14ac:dyDescent="0.25">
      <c r="C10" s="3">
        <v>7</v>
      </c>
      <c r="D10" s="3" t="s">
        <v>7</v>
      </c>
      <c r="E10" s="3">
        <v>4.5</v>
      </c>
      <c r="F10" s="3">
        <v>3</v>
      </c>
      <c r="G10" s="3">
        <v>0.15</v>
      </c>
      <c r="H10" s="3">
        <v>1</v>
      </c>
      <c r="I10" s="8" t="s">
        <v>57</v>
      </c>
      <c r="J10" s="3">
        <v>8</v>
      </c>
      <c r="K10" s="3">
        <v>0.125</v>
      </c>
      <c r="L10" s="3">
        <f t="shared" ref="L10" si="12">E10/K10+1</f>
        <v>37</v>
      </c>
      <c r="M10" s="3">
        <f t="shared" ref="M10:M17" si="13">F10+0.15*2</f>
        <v>3.3</v>
      </c>
      <c r="N10" s="5">
        <f t="shared" si="1"/>
        <v>48.237037037037034</v>
      </c>
    </row>
    <row r="11" spans="3:14" x14ac:dyDescent="0.25">
      <c r="C11" s="3">
        <v>8</v>
      </c>
      <c r="D11" s="3" t="str">
        <f t="shared" ref="D11:H11" si="14">D10</f>
        <v>S4</v>
      </c>
      <c r="E11" s="3">
        <f t="shared" si="14"/>
        <v>4.5</v>
      </c>
      <c r="F11" s="3">
        <f t="shared" si="14"/>
        <v>3</v>
      </c>
      <c r="G11" s="3">
        <f t="shared" si="14"/>
        <v>0.15</v>
      </c>
      <c r="H11" s="3">
        <f t="shared" si="14"/>
        <v>1</v>
      </c>
      <c r="I11" s="8" t="s">
        <v>58</v>
      </c>
      <c r="J11" s="3">
        <v>8</v>
      </c>
      <c r="K11" s="3">
        <v>0.15</v>
      </c>
      <c r="L11" s="5">
        <f t="shared" ref="L11" si="15">F10/K11+1</f>
        <v>21</v>
      </c>
      <c r="M11" s="3">
        <f t="shared" ref="M11:M17" si="16">E11+2*0.15</f>
        <v>4.8</v>
      </c>
      <c r="N11" s="5">
        <f t="shared" si="1"/>
        <v>39.822222222222216</v>
      </c>
    </row>
    <row r="12" spans="3:14" x14ac:dyDescent="0.25">
      <c r="C12" s="3">
        <v>9</v>
      </c>
      <c r="D12" s="3" t="s">
        <v>7</v>
      </c>
      <c r="E12" s="3">
        <v>4</v>
      </c>
      <c r="F12" s="3">
        <v>3</v>
      </c>
      <c r="G12" s="3">
        <v>0.15</v>
      </c>
      <c r="H12" s="3">
        <v>2</v>
      </c>
      <c r="I12" s="8" t="s">
        <v>57</v>
      </c>
      <c r="J12" s="3">
        <v>8</v>
      </c>
      <c r="K12" s="3">
        <v>0.125</v>
      </c>
      <c r="L12" s="3">
        <f t="shared" ref="L12" si="17">E12/K12+1</f>
        <v>33</v>
      </c>
      <c r="M12" s="3">
        <f t="shared" ref="M12:M17" si="18">F12+0.15*2</f>
        <v>3.3</v>
      </c>
      <c r="N12" s="5">
        <f t="shared" si="1"/>
        <v>86.044444444444437</v>
      </c>
    </row>
    <row r="13" spans="3:14" x14ac:dyDescent="0.25">
      <c r="C13" s="3">
        <v>10</v>
      </c>
      <c r="D13" s="3" t="str">
        <f t="shared" ref="D13:H13" si="19">D12</f>
        <v>S4</v>
      </c>
      <c r="E13" s="3">
        <f t="shared" si="19"/>
        <v>4</v>
      </c>
      <c r="F13" s="3">
        <f t="shared" si="19"/>
        <v>3</v>
      </c>
      <c r="G13" s="3">
        <f t="shared" si="19"/>
        <v>0.15</v>
      </c>
      <c r="H13" s="3">
        <f t="shared" si="19"/>
        <v>2</v>
      </c>
      <c r="I13" s="8" t="s">
        <v>58</v>
      </c>
      <c r="J13" s="3">
        <v>8</v>
      </c>
      <c r="K13" s="3">
        <v>0.15</v>
      </c>
      <c r="L13" s="5">
        <f t="shared" ref="L13" si="20">F12/K13+1</f>
        <v>21</v>
      </c>
      <c r="M13" s="3">
        <f t="shared" ref="M13:M17" si="21">E13+2*0.15</f>
        <v>4.3</v>
      </c>
      <c r="N13" s="5">
        <f t="shared" si="1"/>
        <v>71.348148148148141</v>
      </c>
    </row>
    <row r="14" spans="3:14" x14ac:dyDescent="0.25">
      <c r="C14" s="3">
        <v>11</v>
      </c>
      <c r="D14" s="3" t="s">
        <v>8</v>
      </c>
      <c r="E14" s="3">
        <v>3.7</v>
      </c>
      <c r="F14" s="3">
        <v>3</v>
      </c>
      <c r="G14" s="3">
        <v>0.15</v>
      </c>
      <c r="H14" s="3">
        <v>6</v>
      </c>
      <c r="I14" s="8" t="s">
        <v>57</v>
      </c>
      <c r="J14" s="3">
        <v>8</v>
      </c>
      <c r="K14" s="3">
        <v>0.125</v>
      </c>
      <c r="L14" s="3">
        <f t="shared" ref="L14" si="22">E14/K14+1</f>
        <v>30.6</v>
      </c>
      <c r="M14" s="3">
        <f t="shared" ref="M14:M17" si="23">F14+0.15*2</f>
        <v>3.3</v>
      </c>
      <c r="N14" s="5">
        <f t="shared" si="1"/>
        <v>239.35999999999999</v>
      </c>
    </row>
    <row r="15" spans="3:14" x14ac:dyDescent="0.25">
      <c r="C15" s="3">
        <v>12</v>
      </c>
      <c r="D15" s="3" t="str">
        <f t="shared" ref="D15:H15" si="24">D14</f>
        <v>S9</v>
      </c>
      <c r="E15" s="3">
        <f t="shared" si="24"/>
        <v>3.7</v>
      </c>
      <c r="F15" s="3">
        <f t="shared" si="24"/>
        <v>3</v>
      </c>
      <c r="G15" s="3">
        <f t="shared" si="24"/>
        <v>0.15</v>
      </c>
      <c r="H15" s="3">
        <f t="shared" si="24"/>
        <v>6</v>
      </c>
      <c r="I15" s="8" t="s">
        <v>58</v>
      </c>
      <c r="J15" s="3">
        <v>8</v>
      </c>
      <c r="K15" s="3">
        <v>0.17499999999999999</v>
      </c>
      <c r="L15" s="5">
        <f t="shared" ref="L15" si="25">F14/K15+1</f>
        <v>18.142857142857142</v>
      </c>
      <c r="M15" s="3">
        <f t="shared" ref="M15:M17" si="26">E15+2*0.15</f>
        <v>4</v>
      </c>
      <c r="N15" s="5">
        <f t="shared" si="1"/>
        <v>172.021164021164</v>
      </c>
    </row>
    <row r="16" spans="3:14" x14ac:dyDescent="0.25">
      <c r="C16" s="3">
        <v>13</v>
      </c>
      <c r="D16" s="3" t="s">
        <v>8</v>
      </c>
      <c r="E16" s="3">
        <v>3</v>
      </c>
      <c r="F16" s="3">
        <v>3</v>
      </c>
      <c r="G16" s="3">
        <v>0.15</v>
      </c>
      <c r="H16" s="3">
        <v>8</v>
      </c>
      <c r="I16" s="8" t="s">
        <v>57</v>
      </c>
      <c r="J16" s="3">
        <v>8</v>
      </c>
      <c r="K16" s="3">
        <v>0.125</v>
      </c>
      <c r="L16" s="3">
        <f t="shared" ref="L16" si="27">E16/K16+1</f>
        <v>25</v>
      </c>
      <c r="M16" s="3">
        <f t="shared" ref="M16:M17" si="28">F16+0.15*2</f>
        <v>3.3</v>
      </c>
      <c r="N16" s="5">
        <f t="shared" si="1"/>
        <v>260.7407407407407</v>
      </c>
    </row>
    <row r="17" spans="3:14" x14ac:dyDescent="0.25">
      <c r="C17" s="3">
        <v>14</v>
      </c>
      <c r="D17" s="3" t="str">
        <f t="shared" ref="D17" si="29">D16</f>
        <v>S9</v>
      </c>
      <c r="E17" s="3">
        <f t="shared" ref="E17" si="30">E16</f>
        <v>3</v>
      </c>
      <c r="F17" s="3">
        <f t="shared" ref="F17" si="31">F16</f>
        <v>3</v>
      </c>
      <c r="G17" s="3">
        <f t="shared" ref="G17" si="32">G16</f>
        <v>0.15</v>
      </c>
      <c r="H17" s="3">
        <f t="shared" ref="H17" si="33">H16</f>
        <v>8</v>
      </c>
      <c r="I17" s="8" t="s">
        <v>58</v>
      </c>
      <c r="J17" s="3">
        <v>8</v>
      </c>
      <c r="K17" s="3">
        <v>0.17499999999999999</v>
      </c>
      <c r="L17" s="5">
        <f t="shared" ref="L17" si="34">F16/K17+1</f>
        <v>18.142857142857142</v>
      </c>
      <c r="M17" s="3">
        <f t="shared" ref="M17" si="35">E17+2*0.15</f>
        <v>3.3</v>
      </c>
      <c r="N17" s="5">
        <f t="shared" si="1"/>
        <v>189.22328042328041</v>
      </c>
    </row>
    <row r="18" spans="3:14" x14ac:dyDescent="0.25">
      <c r="N18" s="28">
        <f>SUM(N4:N17)</f>
        <v>1779.0340740740735</v>
      </c>
    </row>
  </sheetData>
  <mergeCells count="1">
    <mergeCell ref="C2: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P241"/>
  <sheetViews>
    <sheetView tabSelected="1" topLeftCell="C1" workbookViewId="0">
      <selection activeCell="P9" sqref="P9"/>
    </sheetView>
  </sheetViews>
  <sheetFormatPr defaultRowHeight="15" x14ac:dyDescent="0.25"/>
  <cols>
    <col min="9" max="10" width="12.85546875" bestFit="1" customWidth="1"/>
    <col min="11" max="12" width="12.85546875" customWidth="1"/>
    <col min="13" max="13" width="11.5703125" bestFit="1" customWidth="1"/>
    <col min="15" max="15" width="12.28515625" bestFit="1" customWidth="1"/>
  </cols>
  <sheetData>
    <row r="2" spans="3:16" x14ac:dyDescent="0.25">
      <c r="C2" s="9" t="s">
        <v>0</v>
      </c>
      <c r="D2" s="9" t="s">
        <v>41</v>
      </c>
      <c r="E2" s="10" t="s">
        <v>2</v>
      </c>
      <c r="F2" s="10" t="s">
        <v>3</v>
      </c>
      <c r="G2" s="10" t="s">
        <v>4</v>
      </c>
      <c r="H2" s="10" t="s">
        <v>37</v>
      </c>
      <c r="I2" s="10" t="s">
        <v>39</v>
      </c>
      <c r="J2" s="10" t="s">
        <v>42</v>
      </c>
      <c r="K2" s="10" t="s">
        <v>50</v>
      </c>
      <c r="L2" s="10" t="s">
        <v>5</v>
      </c>
      <c r="M2" s="10" t="s">
        <v>2</v>
      </c>
      <c r="N2" s="10" t="s">
        <v>38</v>
      </c>
      <c r="O2" s="10" t="s">
        <v>40</v>
      </c>
      <c r="P2" s="27" t="s">
        <v>51</v>
      </c>
    </row>
    <row r="3" spans="3:16" x14ac:dyDescent="0.25">
      <c r="C3" s="3">
        <v>1</v>
      </c>
      <c r="D3" s="3" t="s">
        <v>9</v>
      </c>
      <c r="E3" s="4">
        <v>4</v>
      </c>
      <c r="F3" s="3">
        <v>0.23</v>
      </c>
      <c r="G3" s="3">
        <v>0.6</v>
      </c>
      <c r="H3" s="3">
        <v>2</v>
      </c>
      <c r="I3" s="3" t="s">
        <v>43</v>
      </c>
      <c r="J3" s="3">
        <v>16</v>
      </c>
      <c r="K3" s="4"/>
      <c r="L3" s="3">
        <v>2</v>
      </c>
      <c r="M3" s="6">
        <f>E3</f>
        <v>4</v>
      </c>
      <c r="N3" s="3">
        <f>(2*55*J3)/1000</f>
        <v>1.76</v>
      </c>
      <c r="O3" s="3">
        <f>M3+N3</f>
        <v>5.76</v>
      </c>
      <c r="P3" s="29">
        <f>((J3*J3)/162)*O3*L3*H3</f>
        <v>36.408888888888889</v>
      </c>
    </row>
    <row r="4" spans="3:16" x14ac:dyDescent="0.25">
      <c r="C4" s="3"/>
      <c r="D4" s="3" t="str">
        <f t="shared" ref="D4:D10" si="0">D3</f>
        <v>B59</v>
      </c>
      <c r="E4" s="4">
        <v>4</v>
      </c>
      <c r="F4" s="3">
        <v>0.23</v>
      </c>
      <c r="G4" s="3">
        <v>0.6</v>
      </c>
      <c r="H4" s="3">
        <v>2</v>
      </c>
      <c r="I4" s="3" t="s">
        <v>44</v>
      </c>
      <c r="J4" s="3">
        <v>16</v>
      </c>
      <c r="K4" s="4"/>
      <c r="L4" s="3">
        <v>2</v>
      </c>
      <c r="M4" s="6">
        <f>E4*0.7</f>
        <v>2.8</v>
      </c>
      <c r="N4" s="3"/>
      <c r="O4" s="3">
        <f t="shared" ref="O4:O67" si="1">M4+N4</f>
        <v>2.8</v>
      </c>
      <c r="P4" s="29">
        <f t="shared" ref="P4:P67" si="2">((J4*J4)/162)*O4*L4*H4</f>
        <v>17.698765432098764</v>
      </c>
    </row>
    <row r="5" spans="3:16" x14ac:dyDescent="0.25">
      <c r="C5" s="3"/>
      <c r="D5" s="3" t="str">
        <f t="shared" si="0"/>
        <v>B59</v>
      </c>
      <c r="E5" s="4">
        <v>4</v>
      </c>
      <c r="F5" s="3">
        <v>0.23</v>
      </c>
      <c r="G5" s="3">
        <v>0.6</v>
      </c>
      <c r="H5" s="3">
        <v>2</v>
      </c>
      <c r="I5" s="3" t="s">
        <v>45</v>
      </c>
      <c r="J5" s="3"/>
      <c r="K5" s="4"/>
      <c r="L5" s="3"/>
      <c r="M5" s="3"/>
      <c r="N5" s="3"/>
      <c r="O5" s="3">
        <f t="shared" si="1"/>
        <v>0</v>
      </c>
      <c r="P5" s="29">
        <f t="shared" si="2"/>
        <v>0</v>
      </c>
    </row>
    <row r="6" spans="3:16" x14ac:dyDescent="0.25">
      <c r="C6" s="3"/>
      <c r="D6" s="3" t="str">
        <f t="shared" si="0"/>
        <v>B59</v>
      </c>
      <c r="E6" s="4">
        <v>4</v>
      </c>
      <c r="F6" s="3">
        <v>0.23</v>
      </c>
      <c r="G6" s="3">
        <v>0.6</v>
      </c>
      <c r="H6" s="3">
        <v>2</v>
      </c>
      <c r="I6" s="3" t="s">
        <v>46</v>
      </c>
      <c r="J6" s="3"/>
      <c r="K6" s="4"/>
      <c r="L6" s="3"/>
      <c r="M6" s="3"/>
      <c r="N6" s="3"/>
      <c r="O6" s="3">
        <f t="shared" si="1"/>
        <v>0</v>
      </c>
      <c r="P6" s="29">
        <f t="shared" si="2"/>
        <v>0</v>
      </c>
    </row>
    <row r="7" spans="3:16" x14ac:dyDescent="0.25">
      <c r="C7" s="3"/>
      <c r="D7" s="3" t="str">
        <f t="shared" si="0"/>
        <v>B59</v>
      </c>
      <c r="E7" s="4">
        <v>4</v>
      </c>
      <c r="F7" s="3">
        <v>0.23</v>
      </c>
      <c r="G7" s="3">
        <v>0.6</v>
      </c>
      <c r="H7" s="3">
        <v>2</v>
      </c>
      <c r="I7" s="3" t="s">
        <v>47</v>
      </c>
      <c r="J7" s="3">
        <v>16</v>
      </c>
      <c r="K7" s="4"/>
      <c r="L7" s="3">
        <v>2</v>
      </c>
      <c r="M7" s="3">
        <f>E7/4</f>
        <v>1</v>
      </c>
      <c r="N7" s="3">
        <f>(55*J7)/1000</f>
        <v>0.88</v>
      </c>
      <c r="O7" s="3">
        <f t="shared" si="1"/>
        <v>1.88</v>
      </c>
      <c r="P7" s="29">
        <f t="shared" si="2"/>
        <v>11.883456790123455</v>
      </c>
    </row>
    <row r="8" spans="3:16" x14ac:dyDescent="0.25">
      <c r="C8" s="3"/>
      <c r="D8" s="3" t="str">
        <f t="shared" si="0"/>
        <v>B59</v>
      </c>
      <c r="E8" s="4">
        <v>4</v>
      </c>
      <c r="F8" s="3">
        <v>0.23</v>
      </c>
      <c r="G8" s="3">
        <v>0.6</v>
      </c>
      <c r="H8" s="3">
        <v>2</v>
      </c>
      <c r="I8" s="3" t="s">
        <v>48</v>
      </c>
      <c r="J8" s="3">
        <v>12</v>
      </c>
      <c r="K8" s="4"/>
      <c r="L8" s="3">
        <v>2</v>
      </c>
      <c r="M8" s="3">
        <f>E8</f>
        <v>4</v>
      </c>
      <c r="N8" s="3">
        <f>(2*55*J8)/1000</f>
        <v>1.32</v>
      </c>
      <c r="O8" s="3">
        <f>M8+N8</f>
        <v>5.32</v>
      </c>
      <c r="P8" s="29">
        <f t="shared" si="2"/>
        <v>18.915555555555557</v>
      </c>
    </row>
    <row r="9" spans="3:16" x14ac:dyDescent="0.25">
      <c r="C9" s="3"/>
      <c r="D9" s="3" t="str">
        <f t="shared" si="0"/>
        <v>B59</v>
      </c>
      <c r="E9" s="4">
        <v>4</v>
      </c>
      <c r="F9" s="3">
        <v>0.23</v>
      </c>
      <c r="G9" s="3">
        <v>0.6</v>
      </c>
      <c r="H9" s="3">
        <v>2</v>
      </c>
      <c r="I9" s="3" t="s">
        <v>49</v>
      </c>
      <c r="J9" s="3">
        <v>8</v>
      </c>
      <c r="K9" s="4">
        <v>0.1</v>
      </c>
      <c r="L9" s="8">
        <f>E9/K9+1</f>
        <v>41</v>
      </c>
      <c r="M9" s="3">
        <f>(F9+G9)*2+(2*8*K9)/1000</f>
        <v>1.6616</v>
      </c>
      <c r="N9" s="3"/>
      <c r="O9" s="3">
        <f t="shared" si="1"/>
        <v>1.6616</v>
      </c>
      <c r="P9" s="29">
        <f t="shared" si="2"/>
        <v>53.827634567901235</v>
      </c>
    </row>
    <row r="10" spans="3:16" x14ac:dyDescent="0.25">
      <c r="C10" s="3"/>
      <c r="D10" s="3" t="str">
        <f t="shared" si="0"/>
        <v>B59</v>
      </c>
      <c r="E10" s="4">
        <v>4</v>
      </c>
      <c r="F10" s="3">
        <v>0.23</v>
      </c>
      <c r="G10" s="3">
        <v>0.6</v>
      </c>
      <c r="H10" s="3">
        <v>2</v>
      </c>
      <c r="I10" s="3" t="s">
        <v>49</v>
      </c>
      <c r="J10" s="3">
        <v>8</v>
      </c>
      <c r="K10" s="4">
        <v>0.15</v>
      </c>
      <c r="L10" s="8">
        <f>(E10-4*G10)/K10</f>
        <v>10.666666666666668</v>
      </c>
      <c r="M10" s="3">
        <f>(F10+G10)*2+(2*8*K10)/1000</f>
        <v>1.6623999999999999</v>
      </c>
      <c r="N10" s="3"/>
      <c r="O10" s="3">
        <f t="shared" si="1"/>
        <v>1.6623999999999999</v>
      </c>
      <c r="P10" s="29">
        <f t="shared" si="2"/>
        <v>14.010679835390947</v>
      </c>
    </row>
    <row r="11" spans="3:16" x14ac:dyDescent="0.25">
      <c r="C11" s="3">
        <v>2</v>
      </c>
      <c r="D11" s="3" t="s">
        <v>10</v>
      </c>
      <c r="E11" s="4">
        <v>4</v>
      </c>
      <c r="F11" s="3">
        <v>0.23</v>
      </c>
      <c r="G11" s="3">
        <v>0.6</v>
      </c>
      <c r="H11" s="3">
        <v>1</v>
      </c>
      <c r="I11" s="3" t="s">
        <v>43</v>
      </c>
      <c r="J11" s="3">
        <v>16</v>
      </c>
      <c r="K11" s="4"/>
      <c r="L11" s="3">
        <v>2</v>
      </c>
      <c r="M11" s="6">
        <f>E11</f>
        <v>4</v>
      </c>
      <c r="N11" s="3">
        <f>(2*55*J11)/1000</f>
        <v>1.76</v>
      </c>
      <c r="O11" s="3">
        <f t="shared" si="1"/>
        <v>5.76</v>
      </c>
      <c r="P11" s="29">
        <f t="shared" si="2"/>
        <v>18.204444444444444</v>
      </c>
    </row>
    <row r="12" spans="3:16" x14ac:dyDescent="0.25">
      <c r="C12" s="3"/>
      <c r="D12" s="3" t="str">
        <f t="shared" ref="D12:D18" si="3">D11</f>
        <v>B60</v>
      </c>
      <c r="E12" s="4">
        <v>4</v>
      </c>
      <c r="F12" s="3">
        <v>0.23</v>
      </c>
      <c r="G12" s="3">
        <v>0.6</v>
      </c>
      <c r="H12" s="3">
        <v>1</v>
      </c>
      <c r="I12" s="3" t="s">
        <v>44</v>
      </c>
      <c r="J12" s="3">
        <v>16</v>
      </c>
      <c r="K12" s="4"/>
      <c r="L12" s="3">
        <v>2</v>
      </c>
      <c r="M12" s="6">
        <f>E12*0.7</f>
        <v>2.8</v>
      </c>
      <c r="N12" s="3"/>
      <c r="O12" s="3">
        <f>M12+N12</f>
        <v>2.8</v>
      </c>
      <c r="P12" s="29">
        <f t="shared" si="2"/>
        <v>8.8493827160493819</v>
      </c>
    </row>
    <row r="13" spans="3:16" x14ac:dyDescent="0.25">
      <c r="C13" s="3"/>
      <c r="D13" s="3" t="str">
        <f t="shared" si="3"/>
        <v>B60</v>
      </c>
      <c r="E13" s="4">
        <v>4</v>
      </c>
      <c r="F13" s="3">
        <v>0.23</v>
      </c>
      <c r="G13" s="3">
        <v>0.6</v>
      </c>
      <c r="H13" s="3">
        <v>1</v>
      </c>
      <c r="I13" s="3" t="s">
        <v>45</v>
      </c>
      <c r="J13" s="3"/>
      <c r="K13" s="4"/>
      <c r="L13" s="3"/>
      <c r="M13" s="3"/>
      <c r="N13" s="3"/>
      <c r="O13" s="3">
        <f t="shared" si="1"/>
        <v>0</v>
      </c>
      <c r="P13" s="29">
        <f t="shared" si="2"/>
        <v>0</v>
      </c>
    </row>
    <row r="14" spans="3:16" x14ac:dyDescent="0.25">
      <c r="C14" s="3"/>
      <c r="D14" s="3" t="str">
        <f t="shared" si="3"/>
        <v>B60</v>
      </c>
      <c r="E14" s="4">
        <v>4</v>
      </c>
      <c r="F14" s="3">
        <v>0.23</v>
      </c>
      <c r="G14" s="3">
        <v>0.6</v>
      </c>
      <c r="H14" s="3">
        <v>1</v>
      </c>
      <c r="I14" s="3" t="s">
        <v>46</v>
      </c>
      <c r="J14" s="3"/>
      <c r="K14" s="4"/>
      <c r="L14" s="3"/>
      <c r="M14" s="3"/>
      <c r="N14" s="3"/>
      <c r="O14" s="3">
        <f t="shared" si="1"/>
        <v>0</v>
      </c>
      <c r="P14" s="29">
        <f t="shared" si="2"/>
        <v>0</v>
      </c>
    </row>
    <row r="15" spans="3:16" x14ac:dyDescent="0.25">
      <c r="C15" s="3"/>
      <c r="D15" s="3" t="str">
        <f t="shared" si="3"/>
        <v>B60</v>
      </c>
      <c r="E15" s="4">
        <v>4</v>
      </c>
      <c r="F15" s="3">
        <v>0.23</v>
      </c>
      <c r="G15" s="3">
        <v>0.6</v>
      </c>
      <c r="H15" s="3">
        <v>1</v>
      </c>
      <c r="I15" s="3" t="s">
        <v>47</v>
      </c>
      <c r="J15" s="3">
        <v>16</v>
      </c>
      <c r="K15" s="4"/>
      <c r="L15" s="3">
        <v>2</v>
      </c>
      <c r="M15" s="3">
        <f>E15/4</f>
        <v>1</v>
      </c>
      <c r="N15" s="3">
        <f>(55*J15)/1000</f>
        <v>0.88</v>
      </c>
      <c r="O15" s="3">
        <f t="shared" si="1"/>
        <v>1.88</v>
      </c>
      <c r="P15" s="29">
        <f t="shared" si="2"/>
        <v>5.9417283950617277</v>
      </c>
    </row>
    <row r="16" spans="3:16" x14ac:dyDescent="0.25">
      <c r="C16" s="3"/>
      <c r="D16" s="3" t="str">
        <f t="shared" si="3"/>
        <v>B60</v>
      </c>
      <c r="E16" s="4">
        <v>4</v>
      </c>
      <c r="F16" s="3">
        <v>0.23</v>
      </c>
      <c r="G16" s="3">
        <v>0.6</v>
      </c>
      <c r="H16" s="3">
        <v>1</v>
      </c>
      <c r="I16" s="3" t="s">
        <v>48</v>
      </c>
      <c r="J16" s="3">
        <v>12</v>
      </c>
      <c r="K16" s="4"/>
      <c r="L16" s="3">
        <v>2</v>
      </c>
      <c r="M16" s="3">
        <f>E16</f>
        <v>4</v>
      </c>
      <c r="N16" s="3">
        <f>(2*55*J16)/1000</f>
        <v>1.32</v>
      </c>
      <c r="O16" s="3">
        <f t="shared" si="1"/>
        <v>5.32</v>
      </c>
      <c r="P16" s="29">
        <f t="shared" si="2"/>
        <v>9.4577777777777783</v>
      </c>
    </row>
    <row r="17" spans="3:16" x14ac:dyDescent="0.25">
      <c r="C17" s="3"/>
      <c r="D17" s="3" t="str">
        <f t="shared" si="3"/>
        <v>B60</v>
      </c>
      <c r="E17" s="4">
        <v>4</v>
      </c>
      <c r="F17" s="3">
        <v>0.23</v>
      </c>
      <c r="G17" s="3">
        <v>0.6</v>
      </c>
      <c r="H17" s="3">
        <v>1</v>
      </c>
      <c r="I17" s="3" t="s">
        <v>49</v>
      </c>
      <c r="J17" s="3">
        <v>8</v>
      </c>
      <c r="K17" s="4">
        <v>0.1</v>
      </c>
      <c r="L17" s="8">
        <f>E17/K17+1</f>
        <v>41</v>
      </c>
      <c r="M17" s="3">
        <f>(F17+G17)*2+(2*8*K17)/1000</f>
        <v>1.6616</v>
      </c>
      <c r="N17" s="3"/>
      <c r="O17" s="3">
        <f t="shared" si="1"/>
        <v>1.6616</v>
      </c>
      <c r="P17" s="29">
        <f t="shared" si="2"/>
        <v>26.913817283950618</v>
      </c>
    </row>
    <row r="18" spans="3:16" x14ac:dyDescent="0.25">
      <c r="C18" s="3"/>
      <c r="D18" s="3" t="str">
        <f t="shared" si="3"/>
        <v>B60</v>
      </c>
      <c r="E18" s="4">
        <v>4</v>
      </c>
      <c r="F18" s="3">
        <v>0.23</v>
      </c>
      <c r="G18" s="3">
        <v>0.6</v>
      </c>
      <c r="H18" s="3">
        <v>1</v>
      </c>
      <c r="I18" s="3" t="s">
        <v>49</v>
      </c>
      <c r="J18" s="3">
        <v>8</v>
      </c>
      <c r="K18" s="4">
        <v>0.15</v>
      </c>
      <c r="L18" s="8">
        <f>(E18-4*G18)/K18</f>
        <v>10.666666666666668</v>
      </c>
      <c r="M18" s="3">
        <f>(F18+G18)*2+(2*8*K18)/1000</f>
        <v>1.6623999999999999</v>
      </c>
      <c r="N18" s="3"/>
      <c r="O18" s="3">
        <f t="shared" si="1"/>
        <v>1.6623999999999999</v>
      </c>
      <c r="P18" s="29">
        <f t="shared" si="2"/>
        <v>7.0053399176954736</v>
      </c>
    </row>
    <row r="19" spans="3:16" x14ac:dyDescent="0.25">
      <c r="C19" s="3">
        <v>3</v>
      </c>
      <c r="D19" s="3" t="s">
        <v>11</v>
      </c>
      <c r="E19" s="4">
        <v>4</v>
      </c>
      <c r="F19" s="3">
        <v>0.6</v>
      </c>
      <c r="G19" s="3">
        <v>0.75</v>
      </c>
      <c r="H19" s="3">
        <v>1</v>
      </c>
      <c r="I19" s="3" t="s">
        <v>43</v>
      </c>
      <c r="J19" s="3">
        <v>25</v>
      </c>
      <c r="K19" s="4"/>
      <c r="L19" s="3">
        <v>4</v>
      </c>
      <c r="M19" s="6">
        <f>E19</f>
        <v>4</v>
      </c>
      <c r="N19" s="3">
        <f>(2*55*J19)/1000</f>
        <v>2.75</v>
      </c>
      <c r="O19" s="3">
        <f t="shared" si="1"/>
        <v>6.75</v>
      </c>
      <c r="P19" s="29">
        <f t="shared" si="2"/>
        <v>104.16666666666666</v>
      </c>
    </row>
    <row r="20" spans="3:16" x14ac:dyDescent="0.25">
      <c r="C20" s="3"/>
      <c r="D20" s="3" t="str">
        <f t="shared" ref="D20:D27" si="4">D19</f>
        <v>B65</v>
      </c>
      <c r="E20" s="4">
        <v>4</v>
      </c>
      <c r="F20" s="3">
        <v>0.6</v>
      </c>
      <c r="G20" s="3">
        <v>0.75</v>
      </c>
      <c r="H20" s="3">
        <v>1</v>
      </c>
      <c r="I20" s="3" t="s">
        <v>43</v>
      </c>
      <c r="J20" s="3">
        <v>20</v>
      </c>
      <c r="K20" s="4"/>
      <c r="L20" s="3">
        <v>4</v>
      </c>
      <c r="M20" s="6">
        <f>E20</f>
        <v>4</v>
      </c>
      <c r="N20" s="3">
        <f>(2*55*J20)/1000</f>
        <v>2.2000000000000002</v>
      </c>
      <c r="O20" s="3">
        <f t="shared" si="1"/>
        <v>6.2</v>
      </c>
      <c r="P20" s="29">
        <f t="shared" si="2"/>
        <v>61.234567901234563</v>
      </c>
    </row>
    <row r="21" spans="3:16" x14ac:dyDescent="0.25">
      <c r="C21" s="3"/>
      <c r="D21" s="3" t="str">
        <f t="shared" si="4"/>
        <v>B65</v>
      </c>
      <c r="E21" s="4">
        <v>4</v>
      </c>
      <c r="F21" s="3">
        <v>0.6</v>
      </c>
      <c r="G21" s="3">
        <v>0.75</v>
      </c>
      <c r="H21" s="3">
        <v>1</v>
      </c>
      <c r="I21" s="3" t="s">
        <v>44</v>
      </c>
      <c r="J21" s="3"/>
      <c r="K21" s="4"/>
      <c r="L21" s="3"/>
      <c r="M21" s="3"/>
      <c r="N21" s="3"/>
      <c r="O21" s="3">
        <f t="shared" si="1"/>
        <v>0</v>
      </c>
      <c r="P21" s="29">
        <f t="shared" si="2"/>
        <v>0</v>
      </c>
    </row>
    <row r="22" spans="3:16" x14ac:dyDescent="0.25">
      <c r="C22" s="3"/>
      <c r="D22" s="3" t="str">
        <f t="shared" si="4"/>
        <v>B65</v>
      </c>
      <c r="E22" s="4">
        <v>4</v>
      </c>
      <c r="F22" s="3">
        <v>0.6</v>
      </c>
      <c r="G22" s="3">
        <v>0.75</v>
      </c>
      <c r="H22" s="3">
        <v>1</v>
      </c>
      <c r="I22" s="3" t="s">
        <v>45</v>
      </c>
      <c r="J22" s="11">
        <v>25</v>
      </c>
      <c r="K22" s="26"/>
      <c r="L22" s="11">
        <v>6</v>
      </c>
      <c r="M22" s="12">
        <f>10.261/4+7.5/4+0.6</f>
        <v>5.0402499999999995</v>
      </c>
      <c r="N22" s="11"/>
      <c r="O22" s="11">
        <f t="shared" si="1"/>
        <v>5.0402499999999995</v>
      </c>
      <c r="P22" s="29">
        <f t="shared" si="2"/>
        <v>116.6724537037037</v>
      </c>
    </row>
    <row r="23" spans="3:16" x14ac:dyDescent="0.25">
      <c r="C23" s="3"/>
      <c r="D23" s="3" t="str">
        <f t="shared" si="4"/>
        <v>B65</v>
      </c>
      <c r="E23" s="4">
        <v>4</v>
      </c>
      <c r="F23" s="3">
        <v>0.6</v>
      </c>
      <c r="G23" s="3">
        <v>0.75</v>
      </c>
      <c r="H23" s="3">
        <v>1</v>
      </c>
      <c r="I23" s="3" t="s">
        <v>46</v>
      </c>
      <c r="J23" s="3"/>
      <c r="K23" s="4"/>
      <c r="L23" s="3"/>
      <c r="M23" s="3"/>
      <c r="N23" s="3"/>
      <c r="O23" s="3">
        <f t="shared" si="1"/>
        <v>0</v>
      </c>
      <c r="P23" s="29">
        <f t="shared" si="2"/>
        <v>0</v>
      </c>
    </row>
    <row r="24" spans="3:16" x14ac:dyDescent="0.25">
      <c r="C24" s="3"/>
      <c r="D24" s="3" t="str">
        <f t="shared" si="4"/>
        <v>B65</v>
      </c>
      <c r="E24" s="4">
        <v>4</v>
      </c>
      <c r="F24" s="3">
        <v>0.6</v>
      </c>
      <c r="G24" s="3">
        <v>0.75</v>
      </c>
      <c r="H24" s="3">
        <v>1</v>
      </c>
      <c r="I24" s="3" t="s">
        <v>47</v>
      </c>
      <c r="J24" s="3"/>
      <c r="K24" s="4"/>
      <c r="L24" s="3"/>
      <c r="M24" s="3"/>
      <c r="N24" s="3"/>
      <c r="O24" s="3">
        <f t="shared" si="1"/>
        <v>0</v>
      </c>
      <c r="P24" s="29">
        <f t="shared" si="2"/>
        <v>0</v>
      </c>
    </row>
    <row r="25" spans="3:16" x14ac:dyDescent="0.25">
      <c r="C25" s="3"/>
      <c r="D25" s="3" t="str">
        <f t="shared" si="4"/>
        <v>B65</v>
      </c>
      <c r="E25" s="4">
        <v>4</v>
      </c>
      <c r="F25" s="3">
        <v>0.6</v>
      </c>
      <c r="G25" s="3">
        <v>0.75</v>
      </c>
      <c r="H25" s="3">
        <v>1</v>
      </c>
      <c r="I25" s="3" t="s">
        <v>48</v>
      </c>
      <c r="J25" s="3">
        <v>20</v>
      </c>
      <c r="K25" s="4"/>
      <c r="L25" s="3">
        <v>4</v>
      </c>
      <c r="M25" s="3">
        <f>E25</f>
        <v>4</v>
      </c>
      <c r="N25" s="3">
        <f>(2*55*J25)/1000</f>
        <v>2.2000000000000002</v>
      </c>
      <c r="O25" s="3">
        <f t="shared" si="1"/>
        <v>6.2</v>
      </c>
      <c r="P25" s="29">
        <f t="shared" si="2"/>
        <v>61.234567901234563</v>
      </c>
    </row>
    <row r="26" spans="3:16" x14ac:dyDescent="0.25">
      <c r="C26" s="3"/>
      <c r="D26" s="3" t="str">
        <f t="shared" si="4"/>
        <v>B65</v>
      </c>
      <c r="E26" s="4">
        <v>4</v>
      </c>
      <c r="F26" s="3">
        <v>0.6</v>
      </c>
      <c r="G26" s="3">
        <v>0.75</v>
      </c>
      <c r="H26" s="3">
        <v>1</v>
      </c>
      <c r="I26" s="3" t="s">
        <v>49</v>
      </c>
      <c r="J26" s="3">
        <v>10</v>
      </c>
      <c r="K26" s="4">
        <v>0.1</v>
      </c>
      <c r="L26" s="8">
        <f>E26/K26+1</f>
        <v>41</v>
      </c>
      <c r="M26" s="3">
        <f>(F26+G26)*2+(2*8*K26)/1000</f>
        <v>2.7016</v>
      </c>
      <c r="N26" s="3"/>
      <c r="O26" s="3">
        <f t="shared" si="1"/>
        <v>2.7016</v>
      </c>
      <c r="P26" s="29">
        <f t="shared" si="2"/>
        <v>68.373827160493818</v>
      </c>
    </row>
    <row r="27" spans="3:16" x14ac:dyDescent="0.25">
      <c r="C27" s="3"/>
      <c r="D27" s="3" t="str">
        <f t="shared" si="4"/>
        <v>B65</v>
      </c>
      <c r="E27" s="4">
        <v>4</v>
      </c>
      <c r="F27" s="3">
        <v>0.6</v>
      </c>
      <c r="G27" s="3">
        <v>0.75</v>
      </c>
      <c r="H27" s="3">
        <v>1</v>
      </c>
      <c r="I27" s="3" t="s">
        <v>49</v>
      </c>
      <c r="J27" s="3">
        <v>10</v>
      </c>
      <c r="K27" s="4">
        <v>0.15</v>
      </c>
      <c r="L27" s="8">
        <f>(E27-4*G27)/K27</f>
        <v>6.666666666666667</v>
      </c>
      <c r="M27" s="3">
        <f>(F27+G27)*2+(2*8*K27)/1000</f>
        <v>2.7024000000000004</v>
      </c>
      <c r="N27" s="3"/>
      <c r="O27" s="3">
        <f t="shared" si="1"/>
        <v>2.7024000000000004</v>
      </c>
      <c r="P27" s="29">
        <f t="shared" si="2"/>
        <v>11.12098765432099</v>
      </c>
    </row>
    <row r="28" spans="3:16" x14ac:dyDescent="0.25">
      <c r="C28" s="3">
        <v>4</v>
      </c>
      <c r="D28" s="3" t="s">
        <v>12</v>
      </c>
      <c r="E28" s="4">
        <v>6</v>
      </c>
      <c r="F28" s="3">
        <v>0.45</v>
      </c>
      <c r="G28" s="3">
        <v>0.75</v>
      </c>
      <c r="H28" s="3">
        <v>1</v>
      </c>
      <c r="I28" s="3" t="s">
        <v>43</v>
      </c>
      <c r="J28" s="3">
        <v>25</v>
      </c>
      <c r="K28" s="4"/>
      <c r="L28" s="3">
        <v>6</v>
      </c>
      <c r="M28" s="6">
        <f>E28</f>
        <v>6</v>
      </c>
      <c r="N28" s="3">
        <f>(2*55*J28)/1000</f>
        <v>2.75</v>
      </c>
      <c r="O28" s="3">
        <f t="shared" si="1"/>
        <v>8.75</v>
      </c>
      <c r="P28" s="29">
        <f t="shared" si="2"/>
        <v>202.5462962962963</v>
      </c>
    </row>
    <row r="29" spans="3:16" x14ac:dyDescent="0.25">
      <c r="C29" s="3"/>
      <c r="D29" s="3" t="str">
        <f t="shared" ref="D29:D35" si="5">D28</f>
        <v>B66</v>
      </c>
      <c r="E29" s="4">
        <v>6</v>
      </c>
      <c r="F29" s="3">
        <v>0.45</v>
      </c>
      <c r="G29" s="3">
        <v>0.75</v>
      </c>
      <c r="H29" s="3">
        <v>1</v>
      </c>
      <c r="I29" s="3" t="s">
        <v>44</v>
      </c>
      <c r="J29" s="3"/>
      <c r="K29" s="4"/>
      <c r="L29" s="3"/>
      <c r="M29" s="3"/>
      <c r="N29" s="3"/>
      <c r="O29" s="3">
        <f t="shared" si="1"/>
        <v>0</v>
      </c>
      <c r="P29" s="29">
        <f t="shared" si="2"/>
        <v>0</v>
      </c>
    </row>
    <row r="30" spans="3:16" x14ac:dyDescent="0.25">
      <c r="C30" s="3"/>
      <c r="D30" s="3" t="str">
        <f t="shared" si="5"/>
        <v>B66</v>
      </c>
      <c r="E30" s="4">
        <v>6</v>
      </c>
      <c r="F30" s="3">
        <v>0.45</v>
      </c>
      <c r="G30" s="3">
        <v>0.75</v>
      </c>
      <c r="H30" s="3">
        <v>1</v>
      </c>
      <c r="I30" s="3" t="s">
        <v>45</v>
      </c>
      <c r="J30" s="3">
        <v>25</v>
      </c>
      <c r="K30" s="4"/>
      <c r="L30" s="3">
        <v>3</v>
      </c>
      <c r="M30" s="13">
        <f>7.5/4+6/4+0.6</f>
        <v>3.9750000000000001</v>
      </c>
      <c r="N30" s="3"/>
      <c r="O30" s="3">
        <f t="shared" si="1"/>
        <v>3.9750000000000001</v>
      </c>
      <c r="P30" s="29">
        <f t="shared" si="2"/>
        <v>46.006944444444443</v>
      </c>
    </row>
    <row r="31" spans="3:16" x14ac:dyDescent="0.25">
      <c r="C31" s="3"/>
      <c r="D31" s="3" t="str">
        <f t="shared" si="5"/>
        <v>B66</v>
      </c>
      <c r="E31" s="4">
        <v>6</v>
      </c>
      <c r="F31" s="3">
        <v>0.45</v>
      </c>
      <c r="G31" s="3">
        <v>0.75</v>
      </c>
      <c r="H31" s="3">
        <v>1</v>
      </c>
      <c r="I31" s="3" t="s">
        <v>46</v>
      </c>
      <c r="J31" s="3"/>
      <c r="K31" s="4"/>
      <c r="L31" s="3"/>
      <c r="M31" s="3"/>
      <c r="N31" s="3"/>
      <c r="O31" s="3">
        <f t="shared" si="1"/>
        <v>0</v>
      </c>
      <c r="P31" s="29">
        <f t="shared" si="2"/>
        <v>0</v>
      </c>
    </row>
    <row r="32" spans="3:16" x14ac:dyDescent="0.25">
      <c r="C32" s="3"/>
      <c r="D32" s="3" t="str">
        <f t="shared" si="5"/>
        <v>B66</v>
      </c>
      <c r="E32" s="4">
        <v>6</v>
      </c>
      <c r="F32" s="3">
        <v>0.45</v>
      </c>
      <c r="G32" s="3">
        <v>0.75</v>
      </c>
      <c r="H32" s="3">
        <v>1</v>
      </c>
      <c r="I32" s="3" t="s">
        <v>47</v>
      </c>
      <c r="J32" s="3">
        <v>20</v>
      </c>
      <c r="K32" s="4"/>
      <c r="L32" s="3">
        <v>4</v>
      </c>
      <c r="M32" s="3">
        <f>E32/4</f>
        <v>1.5</v>
      </c>
      <c r="N32" s="3">
        <f>(55*J32)/1000</f>
        <v>1.1000000000000001</v>
      </c>
      <c r="O32" s="3">
        <f t="shared" si="1"/>
        <v>2.6</v>
      </c>
      <c r="P32" s="29">
        <f t="shared" si="2"/>
        <v>25.679012345679013</v>
      </c>
    </row>
    <row r="33" spans="3:16" x14ac:dyDescent="0.25">
      <c r="C33" s="3"/>
      <c r="D33" s="3" t="str">
        <f t="shared" si="5"/>
        <v>B66</v>
      </c>
      <c r="E33" s="4">
        <v>6</v>
      </c>
      <c r="F33" s="3">
        <v>0.45</v>
      </c>
      <c r="G33" s="3">
        <v>0.75</v>
      </c>
      <c r="H33" s="3">
        <v>1</v>
      </c>
      <c r="I33" s="3" t="s">
        <v>48</v>
      </c>
      <c r="J33" s="3">
        <v>25</v>
      </c>
      <c r="K33" s="4"/>
      <c r="L33" s="3">
        <v>3</v>
      </c>
      <c r="M33" s="3">
        <f>E33</f>
        <v>6</v>
      </c>
      <c r="N33" s="3">
        <f>(2*55*J33)/1000</f>
        <v>2.75</v>
      </c>
      <c r="O33" s="3">
        <f t="shared" si="1"/>
        <v>8.75</v>
      </c>
      <c r="P33" s="29">
        <f t="shared" si="2"/>
        <v>101.27314814814815</v>
      </c>
    </row>
    <row r="34" spans="3:16" x14ac:dyDescent="0.25">
      <c r="C34" s="3"/>
      <c r="D34" s="3" t="str">
        <f t="shared" si="5"/>
        <v>B66</v>
      </c>
      <c r="E34" s="4">
        <v>6</v>
      </c>
      <c r="F34" s="3">
        <v>0.45</v>
      </c>
      <c r="G34" s="3">
        <v>0.75</v>
      </c>
      <c r="H34" s="3">
        <v>1</v>
      </c>
      <c r="I34" s="3" t="s">
        <v>49</v>
      </c>
      <c r="J34" s="3">
        <v>10</v>
      </c>
      <c r="K34" s="4">
        <v>0.1</v>
      </c>
      <c r="L34" s="8">
        <f>E34/K34+1</f>
        <v>61</v>
      </c>
      <c r="M34" s="3">
        <f>(F34+G34)*2+(2*8*K34)/1000</f>
        <v>2.4015999999999997</v>
      </c>
      <c r="N34" s="3"/>
      <c r="O34" s="3">
        <f t="shared" si="1"/>
        <v>2.4015999999999997</v>
      </c>
      <c r="P34" s="29">
        <f t="shared" si="2"/>
        <v>90.430617283950596</v>
      </c>
    </row>
    <row r="35" spans="3:16" x14ac:dyDescent="0.25">
      <c r="C35" s="3"/>
      <c r="D35" s="3" t="str">
        <f t="shared" si="5"/>
        <v>B66</v>
      </c>
      <c r="E35" s="4">
        <v>6</v>
      </c>
      <c r="F35" s="3">
        <v>0.45</v>
      </c>
      <c r="G35" s="3">
        <v>0.75</v>
      </c>
      <c r="H35" s="3">
        <v>1</v>
      </c>
      <c r="I35" s="3" t="s">
        <v>49</v>
      </c>
      <c r="J35" s="3">
        <v>10</v>
      </c>
      <c r="K35" s="4">
        <v>0.15</v>
      </c>
      <c r="L35" s="8">
        <f>(E35-4*G35)/K35</f>
        <v>20</v>
      </c>
      <c r="M35" s="3">
        <f>(F35+G35)*2+(2*8*K35)/1000</f>
        <v>2.4024000000000001</v>
      </c>
      <c r="N35" s="3"/>
      <c r="O35" s="3">
        <f t="shared" si="1"/>
        <v>2.4024000000000001</v>
      </c>
      <c r="P35" s="29">
        <f t="shared" si="2"/>
        <v>29.659259259259262</v>
      </c>
    </row>
    <row r="36" spans="3:16" x14ac:dyDescent="0.25">
      <c r="C36" s="3">
        <v>5</v>
      </c>
      <c r="D36" s="3" t="s">
        <v>13</v>
      </c>
      <c r="E36" s="4">
        <v>3.8</v>
      </c>
      <c r="F36" s="3">
        <v>0.45</v>
      </c>
      <c r="G36" s="3">
        <v>0.75</v>
      </c>
      <c r="H36" s="3">
        <v>1</v>
      </c>
      <c r="I36" s="3" t="s">
        <v>43</v>
      </c>
      <c r="J36" s="3">
        <v>16</v>
      </c>
      <c r="K36" s="4"/>
      <c r="L36" s="3">
        <v>4</v>
      </c>
      <c r="M36" s="6">
        <f>E36</f>
        <v>3.8</v>
      </c>
      <c r="N36" s="3">
        <f>(2*55*J36)/1000</f>
        <v>1.76</v>
      </c>
      <c r="O36" s="3">
        <f t="shared" si="1"/>
        <v>5.56</v>
      </c>
      <c r="P36" s="29">
        <f t="shared" si="2"/>
        <v>35.144691358024687</v>
      </c>
    </row>
    <row r="37" spans="3:16" x14ac:dyDescent="0.25">
      <c r="C37" s="3"/>
      <c r="D37" s="3" t="str">
        <f t="shared" ref="D37:D43" si="6">D36</f>
        <v>B67</v>
      </c>
      <c r="E37" s="4">
        <v>3.8</v>
      </c>
      <c r="F37" s="3">
        <v>0.45</v>
      </c>
      <c r="G37" s="3">
        <v>0.75</v>
      </c>
      <c r="H37" s="3">
        <v>1</v>
      </c>
      <c r="I37" s="3" t="s">
        <v>44</v>
      </c>
      <c r="J37" s="3"/>
      <c r="K37" s="4"/>
      <c r="L37" s="3"/>
      <c r="M37" s="3"/>
      <c r="N37" s="3"/>
      <c r="O37" s="3">
        <f t="shared" si="1"/>
        <v>0</v>
      </c>
      <c r="P37" s="29">
        <f t="shared" si="2"/>
        <v>0</v>
      </c>
    </row>
    <row r="38" spans="3:16" x14ac:dyDescent="0.25">
      <c r="C38" s="3"/>
      <c r="D38" s="3" t="str">
        <f t="shared" si="6"/>
        <v>B67</v>
      </c>
      <c r="E38" s="4">
        <v>3.8</v>
      </c>
      <c r="F38" s="3">
        <v>0.45</v>
      </c>
      <c r="G38" s="3">
        <v>0.75</v>
      </c>
      <c r="H38" s="3">
        <v>1</v>
      </c>
      <c r="I38" s="3" t="s">
        <v>45</v>
      </c>
      <c r="J38" s="3">
        <v>16</v>
      </c>
      <c r="K38" s="4"/>
      <c r="L38" s="3">
        <v>2</v>
      </c>
      <c r="M38" s="13">
        <f>E30/4+E38/4+0.6</f>
        <v>3.0500000000000003</v>
      </c>
      <c r="N38" s="3"/>
      <c r="O38" s="3">
        <f t="shared" si="1"/>
        <v>3.0500000000000003</v>
      </c>
      <c r="P38" s="29">
        <f t="shared" si="2"/>
        <v>9.6395061728395071</v>
      </c>
    </row>
    <row r="39" spans="3:16" x14ac:dyDescent="0.25">
      <c r="C39" s="3"/>
      <c r="D39" s="3" t="str">
        <f t="shared" si="6"/>
        <v>B67</v>
      </c>
      <c r="E39" s="4">
        <v>3.8</v>
      </c>
      <c r="F39" s="3">
        <v>0.45</v>
      </c>
      <c r="G39" s="3">
        <v>0.75</v>
      </c>
      <c r="H39" s="3">
        <v>1</v>
      </c>
      <c r="I39" s="3" t="s">
        <v>46</v>
      </c>
      <c r="J39" s="3"/>
      <c r="K39" s="4"/>
      <c r="L39" s="3"/>
      <c r="M39" s="3"/>
      <c r="N39" s="3"/>
      <c r="O39" s="3">
        <f t="shared" si="1"/>
        <v>0</v>
      </c>
      <c r="P39" s="29">
        <f t="shared" si="2"/>
        <v>0</v>
      </c>
    </row>
    <row r="40" spans="3:16" x14ac:dyDescent="0.25">
      <c r="C40" s="3"/>
      <c r="D40" s="3" t="str">
        <f t="shared" si="6"/>
        <v>B67</v>
      </c>
      <c r="E40" s="4">
        <v>3.8</v>
      </c>
      <c r="F40" s="3">
        <v>0.45</v>
      </c>
      <c r="G40" s="3">
        <v>0.75</v>
      </c>
      <c r="H40" s="3">
        <v>1</v>
      </c>
      <c r="I40" s="3" t="s">
        <v>47</v>
      </c>
      <c r="J40" s="3"/>
      <c r="K40" s="4"/>
      <c r="L40" s="3"/>
      <c r="M40" s="3"/>
      <c r="N40" s="3"/>
      <c r="O40" s="3">
        <f t="shared" si="1"/>
        <v>0</v>
      </c>
      <c r="P40" s="29">
        <f t="shared" si="2"/>
        <v>0</v>
      </c>
    </row>
    <row r="41" spans="3:16" x14ac:dyDescent="0.25">
      <c r="C41" s="3"/>
      <c r="D41" s="3" t="str">
        <f t="shared" si="6"/>
        <v>B67</v>
      </c>
      <c r="E41" s="4">
        <v>3.8</v>
      </c>
      <c r="F41" s="3">
        <v>0.45</v>
      </c>
      <c r="G41" s="3">
        <v>0.75</v>
      </c>
      <c r="H41" s="3">
        <v>1</v>
      </c>
      <c r="I41" s="3" t="s">
        <v>48</v>
      </c>
      <c r="J41" s="3">
        <v>12</v>
      </c>
      <c r="K41" s="4"/>
      <c r="L41" s="3">
        <v>4</v>
      </c>
      <c r="M41" s="3">
        <f>E41</f>
        <v>3.8</v>
      </c>
      <c r="N41" s="3">
        <f>(2*55*J41)/1000</f>
        <v>1.32</v>
      </c>
      <c r="O41" s="3">
        <f t="shared" si="1"/>
        <v>5.12</v>
      </c>
      <c r="P41" s="29">
        <f t="shared" si="2"/>
        <v>18.204444444444444</v>
      </c>
    </row>
    <row r="42" spans="3:16" x14ac:dyDescent="0.25">
      <c r="C42" s="3"/>
      <c r="D42" s="3" t="str">
        <f t="shared" si="6"/>
        <v>B67</v>
      </c>
      <c r="E42" s="4">
        <v>3.8</v>
      </c>
      <c r="F42" s="3">
        <v>0.45</v>
      </c>
      <c r="G42" s="3">
        <v>0.75</v>
      </c>
      <c r="H42" s="3">
        <v>1</v>
      </c>
      <c r="I42" s="3" t="s">
        <v>49</v>
      </c>
      <c r="J42" s="3">
        <v>8</v>
      </c>
      <c r="K42" s="4">
        <v>0.1</v>
      </c>
      <c r="L42" s="8">
        <f>E42/K42+1</f>
        <v>38.999999999999993</v>
      </c>
      <c r="M42" s="3">
        <f>(F42+G42)*2+(2*8*K42)/1000</f>
        <v>2.4015999999999997</v>
      </c>
      <c r="N42" s="3"/>
      <c r="O42" s="3">
        <f t="shared" si="1"/>
        <v>2.4015999999999997</v>
      </c>
      <c r="P42" s="29">
        <f t="shared" si="2"/>
        <v>37.002429629629617</v>
      </c>
    </row>
    <row r="43" spans="3:16" x14ac:dyDescent="0.25">
      <c r="C43" s="3"/>
      <c r="D43" s="3" t="str">
        <f t="shared" si="6"/>
        <v>B67</v>
      </c>
      <c r="E43" s="4">
        <v>3.8</v>
      </c>
      <c r="F43" s="3">
        <v>0.45</v>
      </c>
      <c r="G43" s="3">
        <v>0.75</v>
      </c>
      <c r="H43" s="3">
        <v>1</v>
      </c>
      <c r="I43" s="3" t="s">
        <v>49</v>
      </c>
      <c r="J43" s="3">
        <v>8</v>
      </c>
      <c r="K43" s="4">
        <v>0.15</v>
      </c>
      <c r="L43" s="8">
        <f>(E43-4*G43)/K43</f>
        <v>5.3333333333333321</v>
      </c>
      <c r="M43" s="3">
        <f>(F43+G43)*2+(2*8*K43)/1000</f>
        <v>2.4024000000000001</v>
      </c>
      <c r="N43" s="3"/>
      <c r="O43" s="3">
        <f t="shared" si="1"/>
        <v>2.4024000000000001</v>
      </c>
      <c r="P43" s="29">
        <f t="shared" si="2"/>
        <v>5.0618469135802462</v>
      </c>
    </row>
    <row r="44" spans="3:16" x14ac:dyDescent="0.25">
      <c r="C44" s="3">
        <v>6</v>
      </c>
      <c r="D44" s="6" t="s">
        <v>14</v>
      </c>
      <c r="E44" s="4">
        <v>3.7</v>
      </c>
      <c r="F44" s="3">
        <v>0.45</v>
      </c>
      <c r="G44" s="3">
        <v>0.75</v>
      </c>
      <c r="H44" s="3">
        <v>1</v>
      </c>
      <c r="I44" s="3" t="s">
        <v>43</v>
      </c>
      <c r="J44" s="3">
        <v>16</v>
      </c>
      <c r="K44" s="4"/>
      <c r="L44" s="3">
        <v>4</v>
      </c>
      <c r="M44" s="6">
        <f>E44</f>
        <v>3.7</v>
      </c>
      <c r="N44" s="3">
        <f>(2*55*J44)/1000</f>
        <v>1.76</v>
      </c>
      <c r="O44" s="3">
        <f t="shared" si="1"/>
        <v>5.46</v>
      </c>
      <c r="P44" s="29">
        <f t="shared" si="2"/>
        <v>34.51259259259259</v>
      </c>
    </row>
    <row r="45" spans="3:16" x14ac:dyDescent="0.25">
      <c r="C45" s="3"/>
      <c r="D45" s="6" t="str">
        <f t="shared" ref="D45:D51" si="7">D44</f>
        <v>B68</v>
      </c>
      <c r="E45" s="4">
        <v>3.7</v>
      </c>
      <c r="F45" s="3">
        <v>0.45</v>
      </c>
      <c r="G45" s="3">
        <v>0.75</v>
      </c>
      <c r="H45" s="3">
        <v>1</v>
      </c>
      <c r="I45" s="3" t="s">
        <v>44</v>
      </c>
      <c r="J45" s="3"/>
      <c r="K45" s="4"/>
      <c r="L45" s="3"/>
      <c r="M45" s="3"/>
      <c r="N45" s="3"/>
      <c r="O45" s="3">
        <f t="shared" si="1"/>
        <v>0</v>
      </c>
      <c r="P45" s="29">
        <f t="shared" si="2"/>
        <v>0</v>
      </c>
    </row>
    <row r="46" spans="3:16" x14ac:dyDescent="0.25">
      <c r="C46" s="3"/>
      <c r="D46" s="6" t="str">
        <f t="shared" si="7"/>
        <v>B68</v>
      </c>
      <c r="E46" s="4">
        <v>3.7</v>
      </c>
      <c r="F46" s="3">
        <v>0.45</v>
      </c>
      <c r="G46" s="3">
        <v>0.75</v>
      </c>
      <c r="H46" s="3">
        <v>1</v>
      </c>
      <c r="I46" s="3" t="s">
        <v>45</v>
      </c>
      <c r="J46" s="3">
        <v>16</v>
      </c>
      <c r="K46" s="4"/>
      <c r="L46" s="3">
        <v>2</v>
      </c>
      <c r="M46" s="13">
        <f>E38/4+E46/4+0.6</f>
        <v>2.4750000000000001</v>
      </c>
      <c r="N46" s="3"/>
      <c r="O46" s="3">
        <f t="shared" si="1"/>
        <v>2.4750000000000001</v>
      </c>
      <c r="P46" s="29">
        <f t="shared" si="2"/>
        <v>7.822222222222222</v>
      </c>
    </row>
    <row r="47" spans="3:16" x14ac:dyDescent="0.25">
      <c r="C47" s="3"/>
      <c r="D47" s="6" t="str">
        <f t="shared" si="7"/>
        <v>B68</v>
      </c>
      <c r="E47" s="4">
        <v>3.7</v>
      </c>
      <c r="F47" s="3">
        <v>0.45</v>
      </c>
      <c r="G47" s="3">
        <v>0.75</v>
      </c>
      <c r="H47" s="3">
        <v>1</v>
      </c>
      <c r="I47" s="3" t="s">
        <v>46</v>
      </c>
      <c r="J47" s="3"/>
      <c r="K47" s="4"/>
      <c r="L47" s="3"/>
      <c r="M47" s="3"/>
      <c r="N47" s="3"/>
      <c r="O47" s="3">
        <f t="shared" si="1"/>
        <v>0</v>
      </c>
      <c r="P47" s="29">
        <f t="shared" si="2"/>
        <v>0</v>
      </c>
    </row>
    <row r="48" spans="3:16" x14ac:dyDescent="0.25">
      <c r="C48" s="3"/>
      <c r="D48" s="6" t="str">
        <f t="shared" si="7"/>
        <v>B68</v>
      </c>
      <c r="E48" s="4">
        <v>3.7</v>
      </c>
      <c r="F48" s="3">
        <v>0.45</v>
      </c>
      <c r="G48" s="3">
        <v>0.75</v>
      </c>
      <c r="H48" s="3">
        <v>1</v>
      </c>
      <c r="I48" s="3" t="s">
        <v>47</v>
      </c>
      <c r="J48" s="3"/>
      <c r="K48" s="4"/>
      <c r="L48" s="3"/>
      <c r="M48" s="3"/>
      <c r="N48" s="3"/>
      <c r="O48" s="3">
        <f t="shared" si="1"/>
        <v>0</v>
      </c>
      <c r="P48" s="29">
        <f t="shared" si="2"/>
        <v>0</v>
      </c>
    </row>
    <row r="49" spans="3:16" x14ac:dyDescent="0.25">
      <c r="C49" s="3"/>
      <c r="D49" s="6" t="str">
        <f t="shared" si="7"/>
        <v>B68</v>
      </c>
      <c r="E49" s="4">
        <v>3.7</v>
      </c>
      <c r="F49" s="3">
        <v>0.45</v>
      </c>
      <c r="G49" s="3">
        <v>0.75</v>
      </c>
      <c r="H49" s="3">
        <v>1</v>
      </c>
      <c r="I49" s="3" t="s">
        <v>48</v>
      </c>
      <c r="J49" s="3">
        <v>12</v>
      </c>
      <c r="K49" s="4"/>
      <c r="L49" s="3">
        <v>4</v>
      </c>
      <c r="M49" s="3">
        <f>E49</f>
        <v>3.7</v>
      </c>
      <c r="N49" s="3">
        <f>(2*55*J49)/1000</f>
        <v>1.32</v>
      </c>
      <c r="O49" s="3">
        <f t="shared" si="1"/>
        <v>5.0200000000000005</v>
      </c>
      <c r="P49" s="29">
        <f t="shared" si="2"/>
        <v>17.84888888888889</v>
      </c>
    </row>
    <row r="50" spans="3:16" x14ac:dyDescent="0.25">
      <c r="C50" s="3"/>
      <c r="D50" s="6" t="str">
        <f t="shared" si="7"/>
        <v>B68</v>
      </c>
      <c r="E50" s="4">
        <v>3.7</v>
      </c>
      <c r="F50" s="3">
        <v>0.45</v>
      </c>
      <c r="G50" s="3">
        <v>0.75</v>
      </c>
      <c r="H50" s="3">
        <v>1</v>
      </c>
      <c r="I50" s="3" t="s">
        <v>49</v>
      </c>
      <c r="J50" s="3">
        <v>8</v>
      </c>
      <c r="K50" s="4">
        <v>0.1</v>
      </c>
      <c r="L50" s="8">
        <f>E50/K50+1</f>
        <v>38</v>
      </c>
      <c r="M50" s="3">
        <f>(F50+G50)*2+(2*8*K50)/1000</f>
        <v>2.4015999999999997</v>
      </c>
      <c r="N50" s="3"/>
      <c r="O50" s="3">
        <f t="shared" si="1"/>
        <v>2.4015999999999997</v>
      </c>
      <c r="P50" s="29">
        <f t="shared" si="2"/>
        <v>36.053649382716046</v>
      </c>
    </row>
    <row r="51" spans="3:16" x14ac:dyDescent="0.25">
      <c r="C51" s="3"/>
      <c r="D51" s="6" t="str">
        <f t="shared" si="7"/>
        <v>B68</v>
      </c>
      <c r="E51" s="4">
        <v>3.7</v>
      </c>
      <c r="F51" s="3">
        <v>0.45</v>
      </c>
      <c r="G51" s="3">
        <v>0.75</v>
      </c>
      <c r="H51" s="3">
        <v>1</v>
      </c>
      <c r="I51" s="3" t="s">
        <v>49</v>
      </c>
      <c r="J51" s="3">
        <v>8</v>
      </c>
      <c r="K51" s="4">
        <v>0.15</v>
      </c>
      <c r="L51" s="8">
        <f>(E51-4*G51)/K51</f>
        <v>4.6666666666666679</v>
      </c>
      <c r="M51" s="3">
        <f>(F51+G51)*2+(2*8*K51)/1000</f>
        <v>2.4024000000000001</v>
      </c>
      <c r="N51" s="3"/>
      <c r="O51" s="3">
        <f t="shared" si="1"/>
        <v>2.4024000000000001</v>
      </c>
      <c r="P51" s="29">
        <f t="shared" si="2"/>
        <v>4.4291160493827171</v>
      </c>
    </row>
    <row r="52" spans="3:16" x14ac:dyDescent="0.25">
      <c r="C52" s="3">
        <v>7</v>
      </c>
      <c r="D52" s="6" t="s">
        <v>15</v>
      </c>
      <c r="E52" s="4">
        <v>6</v>
      </c>
      <c r="F52" s="3">
        <v>0.45</v>
      </c>
      <c r="G52" s="3">
        <v>0.75</v>
      </c>
      <c r="H52" s="3">
        <v>1</v>
      </c>
      <c r="I52" s="3" t="s">
        <v>43</v>
      </c>
      <c r="J52" s="3">
        <v>25</v>
      </c>
      <c r="K52" s="4"/>
      <c r="L52" s="3">
        <v>6</v>
      </c>
      <c r="M52" s="6">
        <f>E52</f>
        <v>6</v>
      </c>
      <c r="N52" s="3">
        <f>(2*55*J52)/1000</f>
        <v>2.75</v>
      </c>
      <c r="O52" s="3">
        <f t="shared" si="1"/>
        <v>8.75</v>
      </c>
      <c r="P52" s="29">
        <f t="shared" si="2"/>
        <v>202.5462962962963</v>
      </c>
    </row>
    <row r="53" spans="3:16" x14ac:dyDescent="0.25">
      <c r="C53" s="3"/>
      <c r="D53" s="6" t="str">
        <f t="shared" ref="D53:D59" si="8">D52</f>
        <v>B69</v>
      </c>
      <c r="E53" s="4">
        <v>6</v>
      </c>
      <c r="F53" s="3">
        <v>0.45</v>
      </c>
      <c r="G53" s="3">
        <v>0.75</v>
      </c>
      <c r="H53" s="3">
        <v>1</v>
      </c>
      <c r="I53" s="3" t="s">
        <v>44</v>
      </c>
      <c r="J53" s="3"/>
      <c r="K53" s="4"/>
      <c r="L53" s="3"/>
      <c r="M53" s="3"/>
      <c r="N53" s="3"/>
      <c r="O53" s="3">
        <f t="shared" si="1"/>
        <v>0</v>
      </c>
      <c r="P53" s="29">
        <f t="shared" si="2"/>
        <v>0</v>
      </c>
    </row>
    <row r="54" spans="3:16" x14ac:dyDescent="0.25">
      <c r="C54" s="3"/>
      <c r="D54" s="6" t="str">
        <f t="shared" si="8"/>
        <v>B69</v>
      </c>
      <c r="E54" s="4">
        <v>6</v>
      </c>
      <c r="F54" s="3">
        <v>0.45</v>
      </c>
      <c r="G54" s="3">
        <v>0.75</v>
      </c>
      <c r="H54" s="3">
        <v>1</v>
      </c>
      <c r="I54" s="3" t="s">
        <v>45</v>
      </c>
      <c r="J54" s="3">
        <v>25</v>
      </c>
      <c r="K54" s="4"/>
      <c r="L54" s="3">
        <v>3</v>
      </c>
      <c r="M54" s="13">
        <f>E46/4+E54/4+0.6</f>
        <v>3.0249999999999999</v>
      </c>
      <c r="N54" s="3"/>
      <c r="O54" s="3">
        <f t="shared" si="1"/>
        <v>3.0249999999999999</v>
      </c>
      <c r="P54" s="29">
        <f t="shared" si="2"/>
        <v>35.011574074074069</v>
      </c>
    </row>
    <row r="55" spans="3:16" x14ac:dyDescent="0.25">
      <c r="C55" s="3"/>
      <c r="D55" s="6" t="str">
        <f t="shared" si="8"/>
        <v>B69</v>
      </c>
      <c r="E55" s="4">
        <v>6</v>
      </c>
      <c r="F55" s="3">
        <v>0.45</v>
      </c>
      <c r="G55" s="3">
        <v>0.75</v>
      </c>
      <c r="H55" s="3">
        <v>1</v>
      </c>
      <c r="I55" s="3" t="s">
        <v>46</v>
      </c>
      <c r="J55" s="3"/>
      <c r="K55" s="4"/>
      <c r="L55" s="3"/>
      <c r="M55" s="3"/>
      <c r="N55" s="3"/>
      <c r="O55" s="3">
        <f t="shared" si="1"/>
        <v>0</v>
      </c>
      <c r="P55" s="29">
        <f t="shared" si="2"/>
        <v>0</v>
      </c>
    </row>
    <row r="56" spans="3:16" x14ac:dyDescent="0.25">
      <c r="C56" s="3"/>
      <c r="D56" s="6" t="str">
        <f t="shared" si="8"/>
        <v>B69</v>
      </c>
      <c r="E56" s="4">
        <v>6</v>
      </c>
      <c r="F56" s="3">
        <v>0.45</v>
      </c>
      <c r="G56" s="3">
        <v>0.75</v>
      </c>
      <c r="H56" s="3">
        <v>1</v>
      </c>
      <c r="I56" s="3" t="s">
        <v>47</v>
      </c>
      <c r="J56" s="3">
        <v>20</v>
      </c>
      <c r="K56" s="4"/>
      <c r="L56" s="3">
        <v>4</v>
      </c>
      <c r="M56" s="3">
        <f>E56/4</f>
        <v>1.5</v>
      </c>
      <c r="N56" s="3">
        <f>(55*J56)/1000</f>
        <v>1.1000000000000001</v>
      </c>
      <c r="O56" s="3">
        <f t="shared" si="1"/>
        <v>2.6</v>
      </c>
      <c r="P56" s="29">
        <f t="shared" si="2"/>
        <v>25.679012345679013</v>
      </c>
    </row>
    <row r="57" spans="3:16" x14ac:dyDescent="0.25">
      <c r="C57" s="3"/>
      <c r="D57" s="6" t="str">
        <f t="shared" si="8"/>
        <v>B69</v>
      </c>
      <c r="E57" s="4">
        <v>6</v>
      </c>
      <c r="F57" s="3">
        <v>0.45</v>
      </c>
      <c r="G57" s="3">
        <v>0.75</v>
      </c>
      <c r="H57" s="3">
        <v>1</v>
      </c>
      <c r="I57" s="3" t="s">
        <v>48</v>
      </c>
      <c r="J57" s="3">
        <v>25</v>
      </c>
      <c r="K57" s="4"/>
      <c r="L57" s="3">
        <v>3</v>
      </c>
      <c r="M57" s="3">
        <f>E57</f>
        <v>6</v>
      </c>
      <c r="N57" s="3">
        <f>(2*55*J57)/1000</f>
        <v>2.75</v>
      </c>
      <c r="O57" s="3">
        <f t="shared" si="1"/>
        <v>8.75</v>
      </c>
      <c r="P57" s="29">
        <f t="shared" si="2"/>
        <v>101.27314814814815</v>
      </c>
    </row>
    <row r="58" spans="3:16" x14ac:dyDescent="0.25">
      <c r="C58" s="3"/>
      <c r="D58" s="6" t="str">
        <f t="shared" si="8"/>
        <v>B69</v>
      </c>
      <c r="E58" s="4">
        <v>6</v>
      </c>
      <c r="F58" s="3">
        <v>0.45</v>
      </c>
      <c r="G58" s="3">
        <v>0.75</v>
      </c>
      <c r="H58" s="3">
        <v>1</v>
      </c>
      <c r="I58" s="3" t="s">
        <v>49</v>
      </c>
      <c r="J58" s="3">
        <v>10</v>
      </c>
      <c r="K58" s="4">
        <v>0.1</v>
      </c>
      <c r="L58" s="8">
        <f>E58/K58+1</f>
        <v>61</v>
      </c>
      <c r="M58" s="3">
        <f>(F58+G58)*2+(2*8*K58)/1000</f>
        <v>2.4015999999999997</v>
      </c>
      <c r="N58" s="3"/>
      <c r="O58" s="3">
        <f t="shared" si="1"/>
        <v>2.4015999999999997</v>
      </c>
      <c r="P58" s="29">
        <f t="shared" si="2"/>
        <v>90.430617283950596</v>
      </c>
    </row>
    <row r="59" spans="3:16" x14ac:dyDescent="0.25">
      <c r="C59" s="3"/>
      <c r="D59" s="6" t="str">
        <f t="shared" si="8"/>
        <v>B69</v>
      </c>
      <c r="E59" s="4">
        <v>6</v>
      </c>
      <c r="F59" s="3">
        <v>0.45</v>
      </c>
      <c r="G59" s="3">
        <v>0.75</v>
      </c>
      <c r="H59" s="3">
        <v>1</v>
      </c>
      <c r="I59" s="3" t="s">
        <v>49</v>
      </c>
      <c r="J59" s="3">
        <v>10</v>
      </c>
      <c r="K59" s="4">
        <v>0.15</v>
      </c>
      <c r="L59" s="8">
        <f>(E59-4*G59)/K59</f>
        <v>20</v>
      </c>
      <c r="M59" s="3">
        <f>(F59+G59)*2+(2*8*K59)/1000</f>
        <v>2.4024000000000001</v>
      </c>
      <c r="N59" s="3"/>
      <c r="O59" s="3">
        <f t="shared" si="1"/>
        <v>2.4024000000000001</v>
      </c>
      <c r="P59" s="29">
        <f t="shared" si="2"/>
        <v>29.659259259259262</v>
      </c>
    </row>
    <row r="60" spans="3:16" x14ac:dyDescent="0.25">
      <c r="C60" s="3">
        <v>8</v>
      </c>
      <c r="D60" s="3" t="s">
        <v>16</v>
      </c>
      <c r="E60" s="4">
        <v>3.7</v>
      </c>
      <c r="F60" s="3">
        <v>0.3</v>
      </c>
      <c r="G60" s="3">
        <v>0.6</v>
      </c>
      <c r="H60" s="3">
        <v>3</v>
      </c>
      <c r="I60" s="3" t="s">
        <v>43</v>
      </c>
      <c r="J60" s="3">
        <v>16</v>
      </c>
      <c r="K60" s="4"/>
      <c r="L60" s="3">
        <v>2</v>
      </c>
      <c r="M60" s="6">
        <f>E60</f>
        <v>3.7</v>
      </c>
      <c r="N60" s="3">
        <f>(2*55*J60)/1000</f>
        <v>1.76</v>
      </c>
      <c r="O60" s="3">
        <f t="shared" si="1"/>
        <v>5.46</v>
      </c>
      <c r="P60" s="29">
        <f t="shared" si="2"/>
        <v>51.768888888888881</v>
      </c>
    </row>
    <row r="61" spans="3:16" x14ac:dyDescent="0.25">
      <c r="C61" s="3"/>
      <c r="D61" s="3" t="str">
        <f t="shared" ref="D61:D68" si="9">D60</f>
        <v>B75</v>
      </c>
      <c r="E61" s="4">
        <v>3.7</v>
      </c>
      <c r="F61" s="3">
        <v>0.3</v>
      </c>
      <c r="G61" s="3">
        <v>0.6</v>
      </c>
      <c r="H61" s="3">
        <v>3</v>
      </c>
      <c r="I61" s="3" t="s">
        <v>43</v>
      </c>
      <c r="J61" s="3">
        <v>10</v>
      </c>
      <c r="K61" s="4"/>
      <c r="L61" s="3">
        <v>1</v>
      </c>
      <c r="M61" s="6">
        <f>E61</f>
        <v>3.7</v>
      </c>
      <c r="N61" s="3">
        <f>(2*55*J61)/1000</f>
        <v>1.1000000000000001</v>
      </c>
      <c r="O61" s="3">
        <f t="shared" si="1"/>
        <v>4.8000000000000007</v>
      </c>
      <c r="P61" s="29">
        <f t="shared" si="2"/>
        <v>8.8888888888888893</v>
      </c>
    </row>
    <row r="62" spans="3:16" x14ac:dyDescent="0.25">
      <c r="C62" s="3"/>
      <c r="D62" s="3" t="str">
        <f t="shared" si="9"/>
        <v>B75</v>
      </c>
      <c r="E62" s="4">
        <v>3.7</v>
      </c>
      <c r="F62" s="3">
        <v>0.3</v>
      </c>
      <c r="G62" s="3">
        <v>0.6</v>
      </c>
      <c r="H62" s="3">
        <v>3</v>
      </c>
      <c r="I62" s="3" t="s">
        <v>44</v>
      </c>
      <c r="J62" s="3"/>
      <c r="K62" s="4"/>
      <c r="L62" s="3"/>
      <c r="M62" s="3"/>
      <c r="N62" s="3"/>
      <c r="O62" s="3">
        <f t="shared" si="1"/>
        <v>0</v>
      </c>
      <c r="P62" s="29">
        <f t="shared" si="2"/>
        <v>0</v>
      </c>
    </row>
    <row r="63" spans="3:16" x14ac:dyDescent="0.25">
      <c r="C63" s="3"/>
      <c r="D63" s="3" t="str">
        <f t="shared" si="9"/>
        <v>B75</v>
      </c>
      <c r="E63" s="4">
        <v>3.7</v>
      </c>
      <c r="F63" s="3">
        <v>0.3</v>
      </c>
      <c r="G63" s="3">
        <v>0.6</v>
      </c>
      <c r="H63" s="3">
        <v>3</v>
      </c>
      <c r="I63" s="3" t="s">
        <v>45</v>
      </c>
      <c r="J63" s="3">
        <v>12</v>
      </c>
      <c r="K63" s="4"/>
      <c r="L63" s="3">
        <v>2</v>
      </c>
      <c r="M63" s="3">
        <f>H63/4+H63/4+0.3</f>
        <v>1.8</v>
      </c>
      <c r="N63" s="3"/>
      <c r="O63" s="3">
        <f t="shared" si="1"/>
        <v>1.8</v>
      </c>
      <c r="P63" s="29">
        <f t="shared" si="2"/>
        <v>9.6</v>
      </c>
    </row>
    <row r="64" spans="3:16" x14ac:dyDescent="0.25">
      <c r="C64" s="3"/>
      <c r="D64" s="3" t="str">
        <f t="shared" si="9"/>
        <v>B75</v>
      </c>
      <c r="E64" s="4">
        <v>3.7</v>
      </c>
      <c r="F64" s="3">
        <v>0.3</v>
      </c>
      <c r="G64" s="3">
        <v>0.6</v>
      </c>
      <c r="H64" s="3">
        <v>3</v>
      </c>
      <c r="I64" s="3" t="s">
        <v>46</v>
      </c>
      <c r="J64" s="3"/>
      <c r="K64" s="4"/>
      <c r="L64" s="3"/>
      <c r="M64" s="3"/>
      <c r="N64" s="3"/>
      <c r="O64" s="3">
        <f t="shared" si="1"/>
        <v>0</v>
      </c>
      <c r="P64" s="29">
        <f t="shared" si="2"/>
        <v>0</v>
      </c>
    </row>
    <row r="65" spans="3:16" x14ac:dyDescent="0.25">
      <c r="C65" s="3"/>
      <c r="D65" s="3" t="str">
        <f t="shared" si="9"/>
        <v>B75</v>
      </c>
      <c r="E65" s="4">
        <v>3.7</v>
      </c>
      <c r="F65" s="3">
        <v>0.3</v>
      </c>
      <c r="G65" s="3">
        <v>0.6</v>
      </c>
      <c r="H65" s="3">
        <v>3</v>
      </c>
      <c r="I65" s="3" t="s">
        <v>47</v>
      </c>
      <c r="J65" s="3"/>
      <c r="K65" s="4"/>
      <c r="L65" s="3"/>
      <c r="M65" s="3"/>
      <c r="N65" s="3"/>
      <c r="O65" s="3">
        <f t="shared" si="1"/>
        <v>0</v>
      </c>
      <c r="P65" s="29">
        <f t="shared" si="2"/>
        <v>0</v>
      </c>
    </row>
    <row r="66" spans="3:16" x14ac:dyDescent="0.25">
      <c r="C66" s="3"/>
      <c r="D66" s="3" t="str">
        <f t="shared" si="9"/>
        <v>B75</v>
      </c>
      <c r="E66" s="4">
        <v>3.7</v>
      </c>
      <c r="F66" s="3">
        <v>0.3</v>
      </c>
      <c r="G66" s="3">
        <v>0.6</v>
      </c>
      <c r="H66" s="3">
        <v>3</v>
      </c>
      <c r="I66" s="3" t="s">
        <v>48</v>
      </c>
      <c r="J66" s="3">
        <v>10</v>
      </c>
      <c r="K66" s="4"/>
      <c r="L66" s="3">
        <v>3</v>
      </c>
      <c r="M66" s="3">
        <f>E66</f>
        <v>3.7</v>
      </c>
      <c r="N66" s="3">
        <f>(2*55*J66)/1000</f>
        <v>1.1000000000000001</v>
      </c>
      <c r="O66" s="3">
        <f t="shared" si="1"/>
        <v>4.8000000000000007</v>
      </c>
      <c r="P66" s="29">
        <f t="shared" si="2"/>
        <v>26.666666666666668</v>
      </c>
    </row>
    <row r="67" spans="3:16" x14ac:dyDescent="0.25">
      <c r="C67" s="3"/>
      <c r="D67" s="3" t="str">
        <f t="shared" si="9"/>
        <v>B75</v>
      </c>
      <c r="E67" s="4">
        <v>3.7</v>
      </c>
      <c r="F67" s="3">
        <v>0.3</v>
      </c>
      <c r="G67" s="3">
        <v>0.6</v>
      </c>
      <c r="H67" s="3">
        <v>3</v>
      </c>
      <c r="I67" s="3" t="s">
        <v>49</v>
      </c>
      <c r="J67" s="3">
        <v>8</v>
      </c>
      <c r="K67" s="4">
        <v>0.1</v>
      </c>
      <c r="L67" s="8">
        <f>E67/K67+1</f>
        <v>38</v>
      </c>
      <c r="M67" s="3">
        <f>(F67+G67)*2+(2*8*K67)/1000</f>
        <v>1.8015999999999999</v>
      </c>
      <c r="N67" s="3"/>
      <c r="O67" s="3">
        <f t="shared" si="1"/>
        <v>1.8015999999999999</v>
      </c>
      <c r="P67" s="29">
        <f t="shared" si="2"/>
        <v>81.138725925925911</v>
      </c>
    </row>
    <row r="68" spans="3:16" x14ac:dyDescent="0.25">
      <c r="C68" s="3"/>
      <c r="D68" s="3" t="str">
        <f t="shared" si="9"/>
        <v>B75</v>
      </c>
      <c r="E68" s="4">
        <v>3.7</v>
      </c>
      <c r="F68" s="3">
        <v>0.3</v>
      </c>
      <c r="G68" s="3">
        <v>0.6</v>
      </c>
      <c r="H68" s="3">
        <v>3</v>
      </c>
      <c r="I68" s="3" t="s">
        <v>49</v>
      </c>
      <c r="J68" s="3">
        <v>8</v>
      </c>
      <c r="K68" s="4">
        <v>0.15</v>
      </c>
      <c r="L68" s="8">
        <f>(E68-4*G68)/K68</f>
        <v>8.6666666666666696</v>
      </c>
      <c r="M68" s="3">
        <f>(F68+G68)*2+(2*8*K68)/1000</f>
        <v>1.8023999999999998</v>
      </c>
      <c r="N68" s="3"/>
      <c r="O68" s="3">
        <f t="shared" ref="O68:O131" si="10">M68+N68</f>
        <v>1.8023999999999998</v>
      </c>
      <c r="P68" s="29">
        <f t="shared" ref="P68:P131" si="11">((J68*J68)/162)*O68*L68*H68</f>
        <v>18.513540740740744</v>
      </c>
    </row>
    <row r="69" spans="3:16" x14ac:dyDescent="0.25">
      <c r="C69" s="3">
        <v>9</v>
      </c>
      <c r="D69" s="3" t="s">
        <v>16</v>
      </c>
      <c r="E69" s="4">
        <v>3</v>
      </c>
      <c r="F69" s="3">
        <v>0.3</v>
      </c>
      <c r="G69" s="3">
        <v>0.6</v>
      </c>
      <c r="H69" s="3">
        <v>3</v>
      </c>
      <c r="I69" s="3" t="s">
        <v>43</v>
      </c>
      <c r="J69" s="3">
        <v>16</v>
      </c>
      <c r="K69" s="4"/>
      <c r="L69" s="3">
        <v>2</v>
      </c>
      <c r="M69" s="6">
        <f>E69</f>
        <v>3</v>
      </c>
      <c r="N69" s="3">
        <f>(2*55*J69)/1000</f>
        <v>1.76</v>
      </c>
      <c r="O69" s="3">
        <f t="shared" si="10"/>
        <v>4.76</v>
      </c>
      <c r="P69" s="29">
        <f t="shared" si="11"/>
        <v>45.131851851851849</v>
      </c>
    </row>
    <row r="70" spans="3:16" x14ac:dyDescent="0.25">
      <c r="C70" s="3"/>
      <c r="D70" s="3" t="str">
        <f t="shared" ref="D70:D77" si="12">D69</f>
        <v>B75</v>
      </c>
      <c r="E70" s="4">
        <v>3</v>
      </c>
      <c r="F70" s="3">
        <v>0.3</v>
      </c>
      <c r="G70" s="3">
        <v>0.6</v>
      </c>
      <c r="H70" s="3">
        <v>3</v>
      </c>
      <c r="I70" s="3" t="s">
        <v>43</v>
      </c>
      <c r="J70" s="3">
        <v>10</v>
      </c>
      <c r="K70" s="4"/>
      <c r="L70" s="3">
        <v>1</v>
      </c>
      <c r="M70" s="6">
        <f>E70</f>
        <v>3</v>
      </c>
      <c r="N70" s="3">
        <f>(2*55*J70)/1000</f>
        <v>1.1000000000000001</v>
      </c>
      <c r="O70" s="3">
        <f t="shared" si="10"/>
        <v>4.0999999999999996</v>
      </c>
      <c r="P70" s="29">
        <f t="shared" si="11"/>
        <v>7.5925925925925917</v>
      </c>
    </row>
    <row r="71" spans="3:16" x14ac:dyDescent="0.25">
      <c r="C71" s="3"/>
      <c r="D71" s="3" t="str">
        <f t="shared" si="12"/>
        <v>B75</v>
      </c>
      <c r="E71" s="4">
        <v>3</v>
      </c>
      <c r="F71" s="3">
        <v>0.3</v>
      </c>
      <c r="G71" s="3">
        <v>0.6</v>
      </c>
      <c r="H71" s="3">
        <v>3</v>
      </c>
      <c r="I71" s="3" t="s">
        <v>44</v>
      </c>
      <c r="J71" s="3"/>
      <c r="K71" s="4"/>
      <c r="L71" s="3"/>
      <c r="M71" s="3"/>
      <c r="N71" s="3"/>
      <c r="O71" s="3">
        <f t="shared" si="10"/>
        <v>0</v>
      </c>
      <c r="P71" s="29">
        <f t="shared" si="11"/>
        <v>0</v>
      </c>
    </row>
    <row r="72" spans="3:16" x14ac:dyDescent="0.25">
      <c r="C72" s="3"/>
      <c r="D72" s="3" t="str">
        <f t="shared" si="12"/>
        <v>B75</v>
      </c>
      <c r="E72" s="4">
        <v>3</v>
      </c>
      <c r="F72" s="3">
        <v>0.3</v>
      </c>
      <c r="G72" s="3">
        <v>0.6</v>
      </c>
      <c r="H72" s="3">
        <v>3</v>
      </c>
      <c r="I72" s="3" t="s">
        <v>45</v>
      </c>
      <c r="J72" s="3">
        <v>12</v>
      </c>
      <c r="K72" s="4"/>
      <c r="L72" s="3">
        <v>2</v>
      </c>
      <c r="M72" s="3">
        <f>H72/4+H72/4+0.3</f>
        <v>1.8</v>
      </c>
      <c r="N72" s="3"/>
      <c r="O72" s="3">
        <f t="shared" si="10"/>
        <v>1.8</v>
      </c>
      <c r="P72" s="29">
        <f t="shared" si="11"/>
        <v>9.6</v>
      </c>
    </row>
    <row r="73" spans="3:16" x14ac:dyDescent="0.25">
      <c r="C73" s="3"/>
      <c r="D73" s="3" t="str">
        <f t="shared" si="12"/>
        <v>B75</v>
      </c>
      <c r="E73" s="4">
        <v>3</v>
      </c>
      <c r="F73" s="3">
        <v>0.3</v>
      </c>
      <c r="G73" s="3">
        <v>0.6</v>
      </c>
      <c r="H73" s="3">
        <v>3</v>
      </c>
      <c r="I73" s="3" t="s">
        <v>46</v>
      </c>
      <c r="J73" s="3"/>
      <c r="K73" s="4"/>
      <c r="L73" s="3"/>
      <c r="M73" s="3"/>
      <c r="N73" s="3"/>
      <c r="O73" s="3">
        <f t="shared" si="10"/>
        <v>0</v>
      </c>
      <c r="P73" s="29">
        <f t="shared" si="11"/>
        <v>0</v>
      </c>
    </row>
    <row r="74" spans="3:16" x14ac:dyDescent="0.25">
      <c r="C74" s="3"/>
      <c r="D74" s="3" t="str">
        <f t="shared" si="12"/>
        <v>B75</v>
      </c>
      <c r="E74" s="4">
        <v>3</v>
      </c>
      <c r="F74" s="3">
        <v>0.3</v>
      </c>
      <c r="G74" s="3">
        <v>0.6</v>
      </c>
      <c r="H74" s="3">
        <v>3</v>
      </c>
      <c r="I74" s="3" t="s">
        <v>47</v>
      </c>
      <c r="J74" s="3"/>
      <c r="K74" s="4"/>
      <c r="L74" s="3"/>
      <c r="M74" s="3"/>
      <c r="N74" s="3"/>
      <c r="O74" s="3">
        <f t="shared" si="10"/>
        <v>0</v>
      </c>
      <c r="P74" s="29">
        <f t="shared" si="11"/>
        <v>0</v>
      </c>
    </row>
    <row r="75" spans="3:16" x14ac:dyDescent="0.25">
      <c r="C75" s="3"/>
      <c r="D75" s="3" t="str">
        <f t="shared" si="12"/>
        <v>B75</v>
      </c>
      <c r="E75" s="4">
        <v>3</v>
      </c>
      <c r="F75" s="3">
        <v>0.3</v>
      </c>
      <c r="G75" s="3">
        <v>0.6</v>
      </c>
      <c r="H75" s="3">
        <v>3</v>
      </c>
      <c r="I75" s="3" t="s">
        <v>48</v>
      </c>
      <c r="J75" s="3">
        <v>10</v>
      </c>
      <c r="K75" s="4"/>
      <c r="L75" s="3">
        <v>3</v>
      </c>
      <c r="M75" s="3">
        <f>E75</f>
        <v>3</v>
      </c>
      <c r="N75" s="3">
        <f>(2*55*J75)/1000</f>
        <v>1.1000000000000001</v>
      </c>
      <c r="O75" s="3">
        <f t="shared" si="10"/>
        <v>4.0999999999999996</v>
      </c>
      <c r="P75" s="29">
        <f t="shared" si="11"/>
        <v>22.777777777777775</v>
      </c>
    </row>
    <row r="76" spans="3:16" x14ac:dyDescent="0.25">
      <c r="C76" s="3"/>
      <c r="D76" s="3" t="str">
        <f t="shared" si="12"/>
        <v>B75</v>
      </c>
      <c r="E76" s="4">
        <v>3</v>
      </c>
      <c r="F76" s="3">
        <v>0.3</v>
      </c>
      <c r="G76" s="3">
        <v>0.6</v>
      </c>
      <c r="H76" s="3">
        <v>3</v>
      </c>
      <c r="I76" s="3" t="s">
        <v>49</v>
      </c>
      <c r="J76" s="3">
        <v>8</v>
      </c>
      <c r="K76" s="4">
        <v>0.1</v>
      </c>
      <c r="L76" s="8">
        <f>E76/K76+1</f>
        <v>31</v>
      </c>
      <c r="M76" s="3">
        <f>(F76+G76)*2+(2*8*K76)/1000</f>
        <v>1.8015999999999999</v>
      </c>
      <c r="N76" s="3"/>
      <c r="O76" s="3">
        <f t="shared" si="10"/>
        <v>1.8015999999999999</v>
      </c>
      <c r="P76" s="29">
        <f t="shared" si="11"/>
        <v>66.192118518518512</v>
      </c>
    </row>
    <row r="77" spans="3:16" x14ac:dyDescent="0.25">
      <c r="C77" s="3"/>
      <c r="D77" s="3" t="str">
        <f t="shared" si="12"/>
        <v>B75</v>
      </c>
      <c r="E77" s="4">
        <v>3</v>
      </c>
      <c r="F77" s="3">
        <v>0.3</v>
      </c>
      <c r="G77" s="3">
        <v>0.6</v>
      </c>
      <c r="H77" s="3">
        <v>3</v>
      </c>
      <c r="I77" s="3" t="s">
        <v>49</v>
      </c>
      <c r="J77" s="3">
        <v>8</v>
      </c>
      <c r="K77" s="4">
        <v>0.15</v>
      </c>
      <c r="L77" s="8">
        <f>(E77-4*G77)/K77</f>
        <v>4.0000000000000009</v>
      </c>
      <c r="M77" s="3">
        <f>(F77+G77)*2+(2*8*K77)/1000</f>
        <v>1.8023999999999998</v>
      </c>
      <c r="N77" s="3"/>
      <c r="O77" s="3">
        <f t="shared" si="10"/>
        <v>1.8023999999999998</v>
      </c>
      <c r="P77" s="29">
        <f t="shared" si="11"/>
        <v>8.5447111111111109</v>
      </c>
    </row>
    <row r="78" spans="3:16" x14ac:dyDescent="0.25">
      <c r="C78" s="3">
        <v>10</v>
      </c>
      <c r="D78" s="3" t="s">
        <v>17</v>
      </c>
      <c r="E78" s="4">
        <v>3</v>
      </c>
      <c r="F78" s="3">
        <v>0.3</v>
      </c>
      <c r="G78" s="3">
        <v>0.6</v>
      </c>
      <c r="H78" s="3">
        <v>1</v>
      </c>
      <c r="I78" s="3" t="s">
        <v>43</v>
      </c>
      <c r="J78" s="3">
        <v>16</v>
      </c>
      <c r="K78" s="4"/>
      <c r="L78" s="3">
        <v>2</v>
      </c>
      <c r="M78" s="6">
        <f>E78</f>
        <v>3</v>
      </c>
      <c r="N78" s="3">
        <f>(2*55*J78)/1000</f>
        <v>1.76</v>
      </c>
      <c r="O78" s="3">
        <f t="shared" si="10"/>
        <v>4.76</v>
      </c>
      <c r="P78" s="29">
        <f t="shared" si="11"/>
        <v>15.043950617283949</v>
      </c>
    </row>
    <row r="79" spans="3:16" x14ac:dyDescent="0.25">
      <c r="C79" s="3"/>
      <c r="D79" s="3" t="str">
        <f t="shared" ref="D79:D86" si="13">D78</f>
        <v>B77</v>
      </c>
      <c r="E79" s="4">
        <v>3</v>
      </c>
      <c r="F79" s="3">
        <v>0.3</v>
      </c>
      <c r="G79" s="3">
        <v>0.6</v>
      </c>
      <c r="H79" s="3">
        <v>1</v>
      </c>
      <c r="I79" s="3" t="s">
        <v>43</v>
      </c>
      <c r="J79" s="3">
        <v>12</v>
      </c>
      <c r="K79" s="4"/>
      <c r="L79" s="3">
        <v>1</v>
      </c>
      <c r="M79" s="6">
        <f>E79</f>
        <v>3</v>
      </c>
      <c r="N79" s="3">
        <f>(2*55*J79)/1000</f>
        <v>1.32</v>
      </c>
      <c r="O79" s="3">
        <f t="shared" si="10"/>
        <v>4.32</v>
      </c>
      <c r="P79" s="29">
        <f t="shared" si="11"/>
        <v>3.84</v>
      </c>
    </row>
    <row r="80" spans="3:16" x14ac:dyDescent="0.25">
      <c r="C80" s="3"/>
      <c r="D80" s="3" t="str">
        <f t="shared" si="13"/>
        <v>B77</v>
      </c>
      <c r="E80" s="4">
        <v>3</v>
      </c>
      <c r="F80" s="3">
        <v>0.3</v>
      </c>
      <c r="G80" s="3">
        <v>0.6</v>
      </c>
      <c r="H80" s="3">
        <v>1</v>
      </c>
      <c r="I80" s="3" t="s">
        <v>44</v>
      </c>
      <c r="J80" s="3"/>
      <c r="K80" s="4"/>
      <c r="L80" s="3"/>
      <c r="M80" s="3"/>
      <c r="N80" s="3"/>
      <c r="O80" s="3">
        <f t="shared" si="10"/>
        <v>0</v>
      </c>
      <c r="P80" s="29">
        <f t="shared" si="11"/>
        <v>0</v>
      </c>
    </row>
    <row r="81" spans="3:16" x14ac:dyDescent="0.25">
      <c r="C81" s="3"/>
      <c r="D81" s="3" t="str">
        <f t="shared" si="13"/>
        <v>B77</v>
      </c>
      <c r="E81" s="4">
        <v>3</v>
      </c>
      <c r="F81" s="3">
        <v>0.3</v>
      </c>
      <c r="G81" s="3">
        <v>0.6</v>
      </c>
      <c r="H81" s="3">
        <v>1</v>
      </c>
      <c r="I81" s="3" t="s">
        <v>45</v>
      </c>
      <c r="J81" s="3">
        <v>12</v>
      </c>
      <c r="K81" s="4"/>
      <c r="L81" s="3">
        <v>2</v>
      </c>
      <c r="M81" s="3">
        <f>E72/4+E81/4</f>
        <v>1.5</v>
      </c>
      <c r="N81" s="3"/>
      <c r="O81" s="5">
        <f t="shared" si="10"/>
        <v>1.5</v>
      </c>
      <c r="P81" s="29">
        <f t="shared" si="11"/>
        <v>2.6666666666666665</v>
      </c>
    </row>
    <row r="82" spans="3:16" x14ac:dyDescent="0.25">
      <c r="C82" s="3"/>
      <c r="D82" s="3" t="str">
        <f t="shared" si="13"/>
        <v>B77</v>
      </c>
      <c r="E82" s="4">
        <v>3</v>
      </c>
      <c r="F82" s="3">
        <v>0.3</v>
      </c>
      <c r="G82" s="3">
        <v>0.6</v>
      </c>
      <c r="H82" s="3">
        <v>1</v>
      </c>
      <c r="I82" s="3" t="s">
        <v>46</v>
      </c>
      <c r="J82" s="3"/>
      <c r="K82" s="4"/>
      <c r="L82" s="3"/>
      <c r="M82" s="3"/>
      <c r="N82" s="3"/>
      <c r="O82" s="3">
        <f t="shared" si="10"/>
        <v>0</v>
      </c>
      <c r="P82" s="29">
        <f t="shared" si="11"/>
        <v>0</v>
      </c>
    </row>
    <row r="83" spans="3:16" x14ac:dyDescent="0.25">
      <c r="C83" s="3"/>
      <c r="D83" s="3" t="str">
        <f t="shared" si="13"/>
        <v>B77</v>
      </c>
      <c r="E83" s="4">
        <v>3</v>
      </c>
      <c r="F83" s="3">
        <v>0.3</v>
      </c>
      <c r="G83" s="3">
        <v>0.6</v>
      </c>
      <c r="H83" s="3">
        <v>1</v>
      </c>
      <c r="I83" s="3" t="s">
        <v>47</v>
      </c>
      <c r="J83" s="3">
        <v>12</v>
      </c>
      <c r="K83" s="4"/>
      <c r="L83" s="3">
        <v>1</v>
      </c>
      <c r="M83" s="3">
        <f>E83/4</f>
        <v>0.75</v>
      </c>
      <c r="N83" s="3">
        <f>(55*J83)/1000</f>
        <v>0.66</v>
      </c>
      <c r="O83" s="3">
        <f t="shared" si="10"/>
        <v>1.4100000000000001</v>
      </c>
      <c r="P83" s="29">
        <f t="shared" si="11"/>
        <v>1.2533333333333334</v>
      </c>
    </row>
    <row r="84" spans="3:16" x14ac:dyDescent="0.25">
      <c r="C84" s="3"/>
      <c r="D84" s="3" t="str">
        <f t="shared" si="13"/>
        <v>B77</v>
      </c>
      <c r="E84" s="4">
        <v>3</v>
      </c>
      <c r="F84" s="3">
        <v>0.3</v>
      </c>
      <c r="G84" s="3">
        <v>0.6</v>
      </c>
      <c r="H84" s="3">
        <v>1</v>
      </c>
      <c r="I84" s="3" t="s">
        <v>48</v>
      </c>
      <c r="J84" s="3">
        <v>10</v>
      </c>
      <c r="K84" s="4"/>
      <c r="L84" s="3">
        <v>3</v>
      </c>
      <c r="M84" s="3">
        <f>E84</f>
        <v>3</v>
      </c>
      <c r="N84" s="3">
        <f>(2*55*J84)/1000</f>
        <v>1.1000000000000001</v>
      </c>
      <c r="O84" s="3">
        <f t="shared" si="10"/>
        <v>4.0999999999999996</v>
      </c>
      <c r="P84" s="29">
        <f t="shared" si="11"/>
        <v>7.5925925925925917</v>
      </c>
    </row>
    <row r="85" spans="3:16" x14ac:dyDescent="0.25">
      <c r="C85" s="3"/>
      <c r="D85" s="3" t="str">
        <f t="shared" si="13"/>
        <v>B77</v>
      </c>
      <c r="E85" s="4">
        <v>3</v>
      </c>
      <c r="F85" s="3">
        <v>0.3</v>
      </c>
      <c r="G85" s="3">
        <v>0.6</v>
      </c>
      <c r="H85" s="3">
        <v>1</v>
      </c>
      <c r="I85" s="3" t="s">
        <v>49</v>
      </c>
      <c r="J85" s="3">
        <v>8</v>
      </c>
      <c r="K85" s="4">
        <v>0.1</v>
      </c>
      <c r="L85" s="8">
        <f>E85/K85+1</f>
        <v>31</v>
      </c>
      <c r="M85" s="3">
        <f>(F85+G85)*2+(2*8*K85)/1000</f>
        <v>1.8015999999999999</v>
      </c>
      <c r="N85" s="3"/>
      <c r="O85" s="3">
        <f t="shared" si="10"/>
        <v>1.8015999999999999</v>
      </c>
      <c r="P85" s="29">
        <f t="shared" si="11"/>
        <v>22.064039506172836</v>
      </c>
    </row>
    <row r="86" spans="3:16" x14ac:dyDescent="0.25">
      <c r="C86" s="3"/>
      <c r="D86" s="3" t="str">
        <f t="shared" si="13"/>
        <v>B77</v>
      </c>
      <c r="E86" s="4">
        <v>3</v>
      </c>
      <c r="F86" s="3">
        <v>0.3</v>
      </c>
      <c r="G86" s="3">
        <v>0.6</v>
      </c>
      <c r="H86" s="3">
        <v>1</v>
      </c>
      <c r="I86" s="3" t="s">
        <v>49</v>
      </c>
      <c r="J86" s="3">
        <v>8</v>
      </c>
      <c r="K86" s="4">
        <v>0.15</v>
      </c>
      <c r="L86" s="8">
        <f>(E86-4*G86)/K86</f>
        <v>4.0000000000000009</v>
      </c>
      <c r="M86" s="3">
        <f>(F86+G86)*2+(2*8*K86)/1000</f>
        <v>1.8023999999999998</v>
      </c>
      <c r="N86" s="3"/>
      <c r="O86" s="3">
        <f t="shared" si="10"/>
        <v>1.8023999999999998</v>
      </c>
      <c r="P86" s="29">
        <f t="shared" si="11"/>
        <v>2.8482370370370371</v>
      </c>
    </row>
    <row r="87" spans="3:16" x14ac:dyDescent="0.25">
      <c r="C87" s="3">
        <v>11</v>
      </c>
      <c r="D87" s="3" t="s">
        <v>18</v>
      </c>
      <c r="E87" s="4">
        <v>3.75</v>
      </c>
      <c r="F87" s="3">
        <v>0.38</v>
      </c>
      <c r="G87" s="3">
        <v>0.6</v>
      </c>
      <c r="H87" s="3">
        <v>2</v>
      </c>
      <c r="I87" s="3" t="s">
        <v>43</v>
      </c>
      <c r="J87" s="3">
        <v>16</v>
      </c>
      <c r="K87" s="4"/>
      <c r="L87" s="3">
        <v>3</v>
      </c>
      <c r="M87" s="6">
        <f>E87</f>
        <v>3.75</v>
      </c>
      <c r="N87" s="3">
        <f>(2*55*J87)/1000</f>
        <v>1.76</v>
      </c>
      <c r="O87" s="3">
        <f t="shared" si="10"/>
        <v>5.51</v>
      </c>
      <c r="P87" s="29">
        <f t="shared" si="11"/>
        <v>52.242962962962963</v>
      </c>
    </row>
    <row r="88" spans="3:16" x14ac:dyDescent="0.25">
      <c r="C88" s="3"/>
      <c r="D88" s="3" t="str">
        <f t="shared" ref="D88:D94" si="14">D87</f>
        <v>B84</v>
      </c>
      <c r="E88" s="4">
        <v>3.75</v>
      </c>
      <c r="F88" s="3">
        <v>0.38</v>
      </c>
      <c r="G88" s="3">
        <v>0.6</v>
      </c>
      <c r="H88" s="3">
        <v>2</v>
      </c>
      <c r="I88" s="3" t="s">
        <v>44</v>
      </c>
      <c r="J88" s="3"/>
      <c r="K88" s="4"/>
      <c r="L88" s="3"/>
      <c r="M88" s="3"/>
      <c r="N88" s="3"/>
      <c r="O88" s="3">
        <f t="shared" si="10"/>
        <v>0</v>
      </c>
      <c r="P88" s="29">
        <f t="shared" si="11"/>
        <v>0</v>
      </c>
    </row>
    <row r="89" spans="3:16" x14ac:dyDescent="0.25">
      <c r="C89" s="3"/>
      <c r="D89" s="3" t="str">
        <f t="shared" si="14"/>
        <v>B84</v>
      </c>
      <c r="E89" s="4">
        <v>3.75</v>
      </c>
      <c r="F89" s="3">
        <v>0.38</v>
      </c>
      <c r="G89" s="3">
        <v>0.6</v>
      </c>
      <c r="H89" s="3">
        <v>2</v>
      </c>
      <c r="I89" s="3" t="s">
        <v>45</v>
      </c>
      <c r="J89" s="3">
        <v>12</v>
      </c>
      <c r="K89" s="4"/>
      <c r="L89" s="3">
        <v>2</v>
      </c>
      <c r="M89" s="7">
        <f>3.6/4+E89/4+0.6</f>
        <v>2.4375</v>
      </c>
      <c r="N89" s="3"/>
      <c r="O89" s="5">
        <f>M97+N89</f>
        <v>3.0375000000000001</v>
      </c>
      <c r="P89" s="29">
        <f t="shared" si="11"/>
        <v>10.799999999999999</v>
      </c>
    </row>
    <row r="90" spans="3:16" x14ac:dyDescent="0.25">
      <c r="C90" s="3"/>
      <c r="D90" s="3" t="str">
        <f t="shared" si="14"/>
        <v>B84</v>
      </c>
      <c r="E90" s="4">
        <v>3.75</v>
      </c>
      <c r="F90" s="3">
        <v>0.38</v>
      </c>
      <c r="G90" s="3">
        <v>0.6</v>
      </c>
      <c r="H90" s="3">
        <v>2</v>
      </c>
      <c r="I90" s="3" t="s">
        <v>46</v>
      </c>
      <c r="J90" s="3"/>
      <c r="K90" s="4"/>
      <c r="L90" s="3"/>
      <c r="M90" s="3"/>
      <c r="N90" s="3"/>
      <c r="O90" s="3">
        <f t="shared" si="10"/>
        <v>0</v>
      </c>
      <c r="P90" s="29">
        <f t="shared" si="11"/>
        <v>0</v>
      </c>
    </row>
    <row r="91" spans="3:16" x14ac:dyDescent="0.25">
      <c r="C91" s="3"/>
      <c r="D91" s="3" t="str">
        <f t="shared" si="14"/>
        <v>B84</v>
      </c>
      <c r="E91" s="4">
        <v>3.75</v>
      </c>
      <c r="F91" s="3">
        <v>0.38</v>
      </c>
      <c r="G91" s="3">
        <v>0.6</v>
      </c>
      <c r="H91" s="3">
        <v>2</v>
      </c>
      <c r="I91" s="3" t="s">
        <v>47</v>
      </c>
      <c r="J91" s="3"/>
      <c r="K91" s="4"/>
      <c r="L91" s="3"/>
      <c r="M91" s="3"/>
      <c r="N91" s="3"/>
      <c r="O91" s="3">
        <f t="shared" si="10"/>
        <v>0</v>
      </c>
      <c r="P91" s="29">
        <f t="shared" si="11"/>
        <v>0</v>
      </c>
    </row>
    <row r="92" spans="3:16" x14ac:dyDescent="0.25">
      <c r="C92" s="3"/>
      <c r="D92" s="3" t="str">
        <f t="shared" si="14"/>
        <v>B84</v>
      </c>
      <c r="E92" s="4">
        <v>3.75</v>
      </c>
      <c r="F92" s="3">
        <v>0.38</v>
      </c>
      <c r="G92" s="3">
        <v>0.6</v>
      </c>
      <c r="H92" s="3">
        <v>2</v>
      </c>
      <c r="I92" s="3" t="s">
        <v>48</v>
      </c>
      <c r="J92" s="3">
        <v>12</v>
      </c>
      <c r="K92" s="4"/>
      <c r="L92" s="3">
        <v>3</v>
      </c>
      <c r="M92" s="3">
        <f>E92</f>
        <v>3.75</v>
      </c>
      <c r="N92" s="3">
        <f>(2*55*J92)/1000</f>
        <v>1.32</v>
      </c>
      <c r="O92" s="3">
        <f t="shared" si="10"/>
        <v>5.07</v>
      </c>
      <c r="P92" s="29">
        <f t="shared" si="11"/>
        <v>27.04</v>
      </c>
    </row>
    <row r="93" spans="3:16" x14ac:dyDescent="0.25">
      <c r="C93" s="3"/>
      <c r="D93" s="3" t="str">
        <f t="shared" si="14"/>
        <v>B84</v>
      </c>
      <c r="E93" s="4">
        <v>3.75</v>
      </c>
      <c r="F93" s="3">
        <v>0.38</v>
      </c>
      <c r="G93" s="3">
        <v>0.6</v>
      </c>
      <c r="H93" s="3">
        <v>2</v>
      </c>
      <c r="I93" s="3" t="s">
        <v>49</v>
      </c>
      <c r="J93" s="3">
        <v>8</v>
      </c>
      <c r="K93" s="4">
        <v>0.1</v>
      </c>
      <c r="L93" s="8">
        <f>E93/K93+1</f>
        <v>38.5</v>
      </c>
      <c r="M93" s="3">
        <f>(F93+G93)*2+(2*8*K93)/1000</f>
        <v>1.9616</v>
      </c>
      <c r="N93" s="3"/>
      <c r="O93" s="3">
        <f t="shared" si="10"/>
        <v>1.9616</v>
      </c>
      <c r="P93" s="29">
        <f t="shared" si="11"/>
        <v>59.671387654320981</v>
      </c>
    </row>
    <row r="94" spans="3:16" x14ac:dyDescent="0.25">
      <c r="C94" s="3"/>
      <c r="D94" s="3" t="str">
        <f t="shared" si="14"/>
        <v>B84</v>
      </c>
      <c r="E94" s="4">
        <v>3.75</v>
      </c>
      <c r="F94" s="3">
        <v>0.38</v>
      </c>
      <c r="G94" s="3">
        <v>0.6</v>
      </c>
      <c r="H94" s="3">
        <v>2</v>
      </c>
      <c r="I94" s="3" t="s">
        <v>49</v>
      </c>
      <c r="J94" s="3">
        <v>8</v>
      </c>
      <c r="K94" s="4">
        <v>0.15</v>
      </c>
      <c r="L94" s="8">
        <f>(E94-4*G94)/K94</f>
        <v>9.0000000000000018</v>
      </c>
      <c r="M94" s="3">
        <f>(F94+G94)*2+(2*8*K94)/1000</f>
        <v>1.9623999999999999</v>
      </c>
      <c r="N94" s="3"/>
      <c r="O94" s="3">
        <f t="shared" si="10"/>
        <v>1.9623999999999999</v>
      </c>
      <c r="P94" s="29">
        <f t="shared" si="11"/>
        <v>13.954844444444445</v>
      </c>
    </row>
    <row r="95" spans="3:16" x14ac:dyDescent="0.25">
      <c r="C95" s="3">
        <v>12</v>
      </c>
      <c r="D95" s="3" t="s">
        <v>19</v>
      </c>
      <c r="E95" s="4">
        <v>6</v>
      </c>
      <c r="F95" s="3">
        <v>0.38</v>
      </c>
      <c r="G95" s="3">
        <v>0.6</v>
      </c>
      <c r="H95" s="3">
        <v>2</v>
      </c>
      <c r="I95" s="3" t="s">
        <v>43</v>
      </c>
      <c r="J95" s="3">
        <v>20</v>
      </c>
      <c r="K95" s="4"/>
      <c r="L95" s="3">
        <v>3</v>
      </c>
      <c r="M95" s="6">
        <f>E95</f>
        <v>6</v>
      </c>
      <c r="N95" s="3">
        <f>(2*55*J95)/1000</f>
        <v>2.2000000000000002</v>
      </c>
      <c r="O95" s="3">
        <f t="shared" si="10"/>
        <v>8.1999999999999993</v>
      </c>
      <c r="P95" s="29">
        <f t="shared" si="11"/>
        <v>121.48148148148147</v>
      </c>
    </row>
    <row r="96" spans="3:16" x14ac:dyDescent="0.25">
      <c r="C96" s="3"/>
      <c r="D96" s="3" t="str">
        <f t="shared" ref="D96:D102" si="15">D95</f>
        <v>B85</v>
      </c>
      <c r="E96" s="4">
        <v>6</v>
      </c>
      <c r="F96" s="3">
        <v>0.38</v>
      </c>
      <c r="G96" s="3">
        <v>0.6</v>
      </c>
      <c r="H96" s="3">
        <v>2</v>
      </c>
      <c r="I96" s="3" t="s">
        <v>44</v>
      </c>
      <c r="J96" s="3">
        <v>16</v>
      </c>
      <c r="K96" s="4"/>
      <c r="L96" s="3">
        <v>3</v>
      </c>
      <c r="M96" s="6">
        <f>E96*0.7</f>
        <v>4.1999999999999993</v>
      </c>
      <c r="N96" s="3"/>
      <c r="O96" s="3">
        <f t="shared" si="10"/>
        <v>4.1999999999999993</v>
      </c>
      <c r="P96" s="29">
        <f t="shared" si="11"/>
        <v>39.822222222222216</v>
      </c>
    </row>
    <row r="97" spans="3:16" x14ac:dyDescent="0.25">
      <c r="C97" s="3"/>
      <c r="D97" s="3" t="str">
        <f t="shared" si="15"/>
        <v>B85</v>
      </c>
      <c r="E97" s="4">
        <v>6</v>
      </c>
      <c r="F97" s="3">
        <v>0.38</v>
      </c>
      <c r="G97" s="3">
        <v>0.6</v>
      </c>
      <c r="H97" s="3">
        <v>2</v>
      </c>
      <c r="I97" s="3" t="s">
        <v>45</v>
      </c>
      <c r="J97" s="3">
        <v>16</v>
      </c>
      <c r="K97" s="4"/>
      <c r="L97" s="3">
        <v>3</v>
      </c>
      <c r="M97" s="7">
        <f>E89/4+E97/4+0.6</f>
        <v>3.0375000000000001</v>
      </c>
      <c r="N97" s="3"/>
      <c r="O97" s="5">
        <f>M105+N97</f>
        <v>3.0500000000000003</v>
      </c>
      <c r="P97" s="29">
        <f t="shared" si="11"/>
        <v>28.918518518518521</v>
      </c>
    </row>
    <row r="98" spans="3:16" x14ac:dyDescent="0.25">
      <c r="C98" s="3"/>
      <c r="D98" s="3" t="str">
        <f t="shared" si="15"/>
        <v>B85</v>
      </c>
      <c r="E98" s="4">
        <v>6</v>
      </c>
      <c r="F98" s="3">
        <v>0.38</v>
      </c>
      <c r="G98" s="3">
        <v>0.6</v>
      </c>
      <c r="H98" s="3">
        <v>2</v>
      </c>
      <c r="I98" s="3" t="s">
        <v>46</v>
      </c>
      <c r="J98" s="3"/>
      <c r="K98" s="4"/>
      <c r="L98" s="3"/>
      <c r="M98" s="3"/>
      <c r="N98" s="3"/>
      <c r="O98" s="3">
        <f t="shared" si="10"/>
        <v>0</v>
      </c>
      <c r="P98" s="29">
        <f t="shared" si="11"/>
        <v>0</v>
      </c>
    </row>
    <row r="99" spans="3:16" x14ac:dyDescent="0.25">
      <c r="C99" s="3"/>
      <c r="D99" s="3" t="str">
        <f t="shared" si="15"/>
        <v>B85</v>
      </c>
      <c r="E99" s="4">
        <v>6</v>
      </c>
      <c r="F99" s="3">
        <v>0.38</v>
      </c>
      <c r="G99" s="3">
        <v>0.6</v>
      </c>
      <c r="H99" s="3">
        <v>2</v>
      </c>
      <c r="I99" s="3" t="s">
        <v>47</v>
      </c>
      <c r="J99" s="3"/>
      <c r="K99" s="4"/>
      <c r="L99" s="3"/>
      <c r="M99" s="3"/>
      <c r="N99" s="3"/>
      <c r="O99" s="3">
        <f t="shared" si="10"/>
        <v>0</v>
      </c>
      <c r="P99" s="29">
        <f t="shared" si="11"/>
        <v>0</v>
      </c>
    </row>
    <row r="100" spans="3:16" x14ac:dyDescent="0.25">
      <c r="C100" s="3"/>
      <c r="D100" s="3" t="str">
        <f t="shared" si="15"/>
        <v>B85</v>
      </c>
      <c r="E100" s="4">
        <v>6</v>
      </c>
      <c r="F100" s="3">
        <v>0.38</v>
      </c>
      <c r="G100" s="3">
        <v>0.6</v>
      </c>
      <c r="H100" s="3">
        <v>2</v>
      </c>
      <c r="I100" s="3" t="s">
        <v>48</v>
      </c>
      <c r="J100" s="3">
        <v>16</v>
      </c>
      <c r="K100" s="4"/>
      <c r="L100" s="3">
        <v>3</v>
      </c>
      <c r="M100" s="3">
        <f>E100</f>
        <v>6</v>
      </c>
      <c r="N100" s="3">
        <f>(2*55*J100)/1000</f>
        <v>1.76</v>
      </c>
      <c r="O100" s="3">
        <f t="shared" si="10"/>
        <v>7.76</v>
      </c>
      <c r="P100" s="29">
        <f t="shared" si="11"/>
        <v>73.576296296296292</v>
      </c>
    </row>
    <row r="101" spans="3:16" x14ac:dyDescent="0.25">
      <c r="C101" s="3"/>
      <c r="D101" s="3" t="str">
        <f t="shared" si="15"/>
        <v>B85</v>
      </c>
      <c r="E101" s="4">
        <v>6</v>
      </c>
      <c r="F101" s="3">
        <v>0.38</v>
      </c>
      <c r="G101" s="3">
        <v>0.6</v>
      </c>
      <c r="H101" s="3">
        <v>2</v>
      </c>
      <c r="I101" s="3" t="s">
        <v>49</v>
      </c>
      <c r="J101" s="3">
        <v>8</v>
      </c>
      <c r="K101" s="4">
        <v>0.1</v>
      </c>
      <c r="L101" s="8">
        <f>E101/K101+1</f>
        <v>61</v>
      </c>
      <c r="M101" s="3">
        <f>(F101+G101)*2+(2*8*K101)/1000</f>
        <v>1.9616</v>
      </c>
      <c r="N101" s="3"/>
      <c r="O101" s="3">
        <f t="shared" si="10"/>
        <v>1.9616</v>
      </c>
      <c r="P101" s="29">
        <f t="shared" si="11"/>
        <v>94.544276543209875</v>
      </c>
    </row>
    <row r="102" spans="3:16" x14ac:dyDescent="0.25">
      <c r="C102" s="3"/>
      <c r="D102" s="3" t="str">
        <f t="shared" si="15"/>
        <v>B85</v>
      </c>
      <c r="E102" s="4">
        <v>6</v>
      </c>
      <c r="F102" s="3">
        <v>0.38</v>
      </c>
      <c r="G102" s="3">
        <v>0.6</v>
      </c>
      <c r="H102" s="3">
        <v>2</v>
      </c>
      <c r="I102" s="3" t="s">
        <v>49</v>
      </c>
      <c r="J102" s="3">
        <v>8</v>
      </c>
      <c r="K102" s="4">
        <v>0.15</v>
      </c>
      <c r="L102" s="8">
        <f>(E102-4*G102)/K102</f>
        <v>24</v>
      </c>
      <c r="M102" s="3">
        <f>(F102+G102)*2+(2*8*K102)/1000</f>
        <v>1.9623999999999999</v>
      </c>
      <c r="N102" s="3"/>
      <c r="O102" s="3">
        <f t="shared" si="10"/>
        <v>1.9623999999999999</v>
      </c>
      <c r="P102" s="29">
        <f t="shared" si="11"/>
        <v>37.212918518518514</v>
      </c>
    </row>
    <row r="103" spans="3:16" x14ac:dyDescent="0.25">
      <c r="C103" s="3">
        <v>13</v>
      </c>
      <c r="D103" s="6" t="s">
        <v>20</v>
      </c>
      <c r="E103" s="4">
        <v>3.8</v>
      </c>
      <c r="F103" s="3">
        <v>0.38</v>
      </c>
      <c r="G103" s="3">
        <v>0.6</v>
      </c>
      <c r="H103" s="3">
        <v>2</v>
      </c>
      <c r="I103" s="3" t="s">
        <v>43</v>
      </c>
      <c r="J103" s="3">
        <v>16</v>
      </c>
      <c r="K103" s="4"/>
      <c r="L103" s="3">
        <v>3</v>
      </c>
      <c r="M103" s="6">
        <f>E103</f>
        <v>3.8</v>
      </c>
      <c r="N103" s="3">
        <f>(2*55*J103)/1000</f>
        <v>1.76</v>
      </c>
      <c r="O103" s="3">
        <f t="shared" si="10"/>
        <v>5.56</v>
      </c>
      <c r="P103" s="29">
        <f t="shared" si="11"/>
        <v>52.717037037037031</v>
      </c>
    </row>
    <row r="104" spans="3:16" x14ac:dyDescent="0.25">
      <c r="C104" s="3"/>
      <c r="D104" s="6" t="str">
        <f t="shared" ref="D104:D110" si="16">D103</f>
        <v>B86</v>
      </c>
      <c r="E104" s="4">
        <v>3.8</v>
      </c>
      <c r="F104" s="3">
        <v>0.38</v>
      </c>
      <c r="G104" s="3">
        <v>0.6</v>
      </c>
      <c r="H104" s="3">
        <v>2</v>
      </c>
      <c r="I104" s="3" t="s">
        <v>44</v>
      </c>
      <c r="J104" s="3"/>
      <c r="K104" s="4"/>
      <c r="L104" s="3"/>
      <c r="M104" s="3"/>
      <c r="N104" s="3"/>
      <c r="O104" s="3">
        <f t="shared" si="10"/>
        <v>0</v>
      </c>
      <c r="P104" s="29">
        <f t="shared" si="11"/>
        <v>0</v>
      </c>
    </row>
    <row r="105" spans="3:16" x14ac:dyDescent="0.25">
      <c r="C105" s="3"/>
      <c r="D105" s="6" t="str">
        <f t="shared" si="16"/>
        <v>B86</v>
      </c>
      <c r="E105" s="4">
        <v>3.8</v>
      </c>
      <c r="F105" s="3">
        <v>0.38</v>
      </c>
      <c r="G105" s="3">
        <v>0.6</v>
      </c>
      <c r="H105" s="3">
        <v>2</v>
      </c>
      <c r="I105" s="3" t="s">
        <v>45</v>
      </c>
      <c r="J105" s="3">
        <v>12</v>
      </c>
      <c r="K105" s="4"/>
      <c r="L105" s="3">
        <v>2</v>
      </c>
      <c r="M105" s="3">
        <f>E97/4+E105/4+0.6</f>
        <v>3.0500000000000003</v>
      </c>
      <c r="N105" s="3"/>
      <c r="O105" s="5">
        <f>M113+N105</f>
        <v>2.4750000000000001</v>
      </c>
      <c r="P105" s="29">
        <f t="shared" si="11"/>
        <v>8.8000000000000007</v>
      </c>
    </row>
    <row r="106" spans="3:16" x14ac:dyDescent="0.25">
      <c r="C106" s="3"/>
      <c r="D106" s="6" t="str">
        <f t="shared" si="16"/>
        <v>B86</v>
      </c>
      <c r="E106" s="4">
        <v>3.8</v>
      </c>
      <c r="F106" s="3">
        <v>0.38</v>
      </c>
      <c r="G106" s="3">
        <v>0.6</v>
      </c>
      <c r="H106" s="3">
        <v>2</v>
      </c>
      <c r="I106" s="3" t="s">
        <v>46</v>
      </c>
      <c r="J106" s="3"/>
      <c r="K106" s="4"/>
      <c r="L106" s="3"/>
      <c r="M106" s="3"/>
      <c r="N106" s="3"/>
      <c r="O106" s="3">
        <f t="shared" si="10"/>
        <v>0</v>
      </c>
      <c r="P106" s="29">
        <f t="shared" si="11"/>
        <v>0</v>
      </c>
    </row>
    <row r="107" spans="3:16" x14ac:dyDescent="0.25">
      <c r="C107" s="3"/>
      <c r="D107" s="6" t="str">
        <f t="shared" si="16"/>
        <v>B86</v>
      </c>
      <c r="E107" s="4">
        <v>3.8</v>
      </c>
      <c r="F107" s="3">
        <v>0.38</v>
      </c>
      <c r="G107" s="3">
        <v>0.6</v>
      </c>
      <c r="H107" s="3">
        <v>2</v>
      </c>
      <c r="I107" s="3" t="s">
        <v>47</v>
      </c>
      <c r="J107" s="3"/>
      <c r="K107" s="4"/>
      <c r="L107" s="3"/>
      <c r="M107" s="3"/>
      <c r="N107" s="3"/>
      <c r="O107" s="3">
        <f t="shared" si="10"/>
        <v>0</v>
      </c>
      <c r="P107" s="29">
        <f t="shared" si="11"/>
        <v>0</v>
      </c>
    </row>
    <row r="108" spans="3:16" x14ac:dyDescent="0.25">
      <c r="C108" s="3"/>
      <c r="D108" s="6" t="str">
        <f t="shared" si="16"/>
        <v>B86</v>
      </c>
      <c r="E108" s="4">
        <v>3.8</v>
      </c>
      <c r="F108" s="3">
        <v>0.38</v>
      </c>
      <c r="G108" s="3">
        <v>0.6</v>
      </c>
      <c r="H108" s="3">
        <v>2</v>
      </c>
      <c r="I108" s="3" t="s">
        <v>48</v>
      </c>
      <c r="J108" s="3">
        <v>12</v>
      </c>
      <c r="K108" s="4"/>
      <c r="L108" s="3">
        <v>3</v>
      </c>
      <c r="M108" s="3">
        <f>E108</f>
        <v>3.8</v>
      </c>
      <c r="N108" s="3">
        <f>(2*55*J108)/1000</f>
        <v>1.32</v>
      </c>
      <c r="O108" s="3">
        <f t="shared" si="10"/>
        <v>5.12</v>
      </c>
      <c r="P108" s="29">
        <f t="shared" si="11"/>
        <v>27.306666666666665</v>
      </c>
    </row>
    <row r="109" spans="3:16" x14ac:dyDescent="0.25">
      <c r="C109" s="3"/>
      <c r="D109" s="6" t="str">
        <f t="shared" si="16"/>
        <v>B86</v>
      </c>
      <c r="E109" s="4">
        <v>3.8</v>
      </c>
      <c r="F109" s="3">
        <v>0.38</v>
      </c>
      <c r="G109" s="3">
        <v>0.6</v>
      </c>
      <c r="H109" s="3">
        <v>2</v>
      </c>
      <c r="I109" s="3" t="s">
        <v>49</v>
      </c>
      <c r="J109" s="3">
        <v>8</v>
      </c>
      <c r="K109" s="4">
        <v>0.1</v>
      </c>
      <c r="L109" s="8">
        <f>E109/K109+1</f>
        <v>38.999999999999993</v>
      </c>
      <c r="M109" s="3">
        <f>(F109+G109)*2+(2*8*K109)/1000</f>
        <v>1.9616</v>
      </c>
      <c r="N109" s="3"/>
      <c r="O109" s="3">
        <f t="shared" si="10"/>
        <v>1.9616</v>
      </c>
      <c r="P109" s="29">
        <f t="shared" si="11"/>
        <v>60.446340740740723</v>
      </c>
    </row>
    <row r="110" spans="3:16" x14ac:dyDescent="0.25">
      <c r="C110" s="3"/>
      <c r="D110" s="6" t="str">
        <f t="shared" si="16"/>
        <v>B86</v>
      </c>
      <c r="E110" s="4">
        <v>3.8</v>
      </c>
      <c r="F110" s="3">
        <v>0.38</v>
      </c>
      <c r="G110" s="3">
        <v>0.6</v>
      </c>
      <c r="H110" s="3">
        <v>2</v>
      </c>
      <c r="I110" s="3" t="s">
        <v>49</v>
      </c>
      <c r="J110" s="3">
        <v>8</v>
      </c>
      <c r="K110" s="4">
        <v>0.15</v>
      </c>
      <c r="L110" s="8">
        <f>(E110-4*G110)/K110</f>
        <v>9.3333333333333339</v>
      </c>
      <c r="M110" s="3">
        <f>(F110+G110)*2+(2*8*K110)/1000</f>
        <v>1.9623999999999999</v>
      </c>
      <c r="N110" s="3"/>
      <c r="O110" s="3">
        <f t="shared" si="10"/>
        <v>1.9623999999999999</v>
      </c>
      <c r="P110" s="29">
        <f t="shared" si="11"/>
        <v>14.471690534979423</v>
      </c>
    </row>
    <row r="111" spans="3:16" x14ac:dyDescent="0.25">
      <c r="C111" s="3">
        <v>14</v>
      </c>
      <c r="D111" s="6" t="s">
        <v>21</v>
      </c>
      <c r="E111" s="4">
        <v>3.7</v>
      </c>
      <c r="F111" s="3">
        <v>0.38</v>
      </c>
      <c r="G111" s="3">
        <v>0.6</v>
      </c>
      <c r="H111" s="3">
        <v>2</v>
      </c>
      <c r="I111" s="3" t="s">
        <v>43</v>
      </c>
      <c r="J111" s="3">
        <v>16</v>
      </c>
      <c r="K111" s="4"/>
      <c r="L111" s="3">
        <v>3</v>
      </c>
      <c r="M111" s="6">
        <f>E111</f>
        <v>3.7</v>
      </c>
      <c r="N111" s="3">
        <f>(2*55*J111)/1000</f>
        <v>1.76</v>
      </c>
      <c r="O111" s="3">
        <f t="shared" si="10"/>
        <v>5.46</v>
      </c>
      <c r="P111" s="29">
        <f t="shared" si="11"/>
        <v>51.768888888888881</v>
      </c>
    </row>
    <row r="112" spans="3:16" x14ac:dyDescent="0.25">
      <c r="C112" s="3"/>
      <c r="D112" s="6" t="str">
        <f t="shared" ref="D112:D118" si="17">D111</f>
        <v>B87</v>
      </c>
      <c r="E112" s="4">
        <v>3.7</v>
      </c>
      <c r="F112" s="3">
        <v>0.38</v>
      </c>
      <c r="G112" s="3">
        <v>0.6</v>
      </c>
      <c r="H112" s="3">
        <v>2</v>
      </c>
      <c r="I112" s="3" t="s">
        <v>44</v>
      </c>
      <c r="J112" s="3"/>
      <c r="K112" s="4"/>
      <c r="L112" s="3"/>
      <c r="M112" s="3"/>
      <c r="N112" s="3"/>
      <c r="O112" s="3">
        <f t="shared" si="10"/>
        <v>0</v>
      </c>
      <c r="P112" s="29">
        <f t="shared" si="11"/>
        <v>0</v>
      </c>
    </row>
    <row r="113" spans="3:16" x14ac:dyDescent="0.25">
      <c r="C113" s="3"/>
      <c r="D113" s="6" t="str">
        <f t="shared" si="17"/>
        <v>B87</v>
      </c>
      <c r="E113" s="4">
        <v>3.7</v>
      </c>
      <c r="F113" s="3">
        <v>0.38</v>
      </c>
      <c r="G113" s="3">
        <v>0.6</v>
      </c>
      <c r="H113" s="3">
        <v>2</v>
      </c>
      <c r="I113" s="3" t="s">
        <v>45</v>
      </c>
      <c r="J113" s="3">
        <v>12</v>
      </c>
      <c r="K113" s="4"/>
      <c r="L113" s="3">
        <v>2</v>
      </c>
      <c r="M113" s="7">
        <f>E105/4+E113/4+0.6</f>
        <v>2.4750000000000001</v>
      </c>
      <c r="N113" s="3"/>
      <c r="O113" s="5">
        <f t="shared" si="10"/>
        <v>2.4750000000000001</v>
      </c>
      <c r="P113" s="29">
        <f t="shared" si="11"/>
        <v>8.8000000000000007</v>
      </c>
    </row>
    <row r="114" spans="3:16" x14ac:dyDescent="0.25">
      <c r="C114" s="3"/>
      <c r="D114" s="6" t="str">
        <f t="shared" si="17"/>
        <v>B87</v>
      </c>
      <c r="E114" s="4">
        <v>3.7</v>
      </c>
      <c r="F114" s="3">
        <v>0.38</v>
      </c>
      <c r="G114" s="3">
        <v>0.6</v>
      </c>
      <c r="H114" s="3">
        <v>2</v>
      </c>
      <c r="I114" s="3" t="s">
        <v>46</v>
      </c>
      <c r="J114" s="3"/>
      <c r="K114" s="4"/>
      <c r="L114" s="3"/>
      <c r="M114" s="3"/>
      <c r="N114" s="3"/>
      <c r="O114" s="3">
        <f t="shared" si="10"/>
        <v>0</v>
      </c>
      <c r="P114" s="29">
        <f t="shared" si="11"/>
        <v>0</v>
      </c>
    </row>
    <row r="115" spans="3:16" x14ac:dyDescent="0.25">
      <c r="C115" s="3"/>
      <c r="D115" s="6" t="str">
        <f t="shared" si="17"/>
        <v>B87</v>
      </c>
      <c r="E115" s="4">
        <v>3.7</v>
      </c>
      <c r="F115" s="3">
        <v>0.38</v>
      </c>
      <c r="G115" s="3">
        <v>0.6</v>
      </c>
      <c r="H115" s="3">
        <v>2</v>
      </c>
      <c r="I115" s="3" t="s">
        <v>47</v>
      </c>
      <c r="J115" s="3"/>
      <c r="K115" s="4"/>
      <c r="L115" s="3"/>
      <c r="M115" s="3"/>
      <c r="N115" s="3"/>
      <c r="O115" s="3">
        <f t="shared" si="10"/>
        <v>0</v>
      </c>
      <c r="P115" s="29">
        <f t="shared" si="11"/>
        <v>0</v>
      </c>
    </row>
    <row r="116" spans="3:16" x14ac:dyDescent="0.25">
      <c r="C116" s="3"/>
      <c r="D116" s="6" t="str">
        <f t="shared" si="17"/>
        <v>B87</v>
      </c>
      <c r="E116" s="4">
        <v>3.7</v>
      </c>
      <c r="F116" s="3">
        <v>0.38</v>
      </c>
      <c r="G116" s="3">
        <v>0.6</v>
      </c>
      <c r="H116" s="3">
        <v>2</v>
      </c>
      <c r="I116" s="3" t="s">
        <v>48</v>
      </c>
      <c r="J116" s="3">
        <v>12</v>
      </c>
      <c r="K116" s="4"/>
      <c r="L116" s="3">
        <v>3</v>
      </c>
      <c r="M116" s="3">
        <f>E116</f>
        <v>3.7</v>
      </c>
      <c r="N116" s="3">
        <f>(2*55*J116)/1000</f>
        <v>1.32</v>
      </c>
      <c r="O116" s="3">
        <f t="shared" si="10"/>
        <v>5.0200000000000005</v>
      </c>
      <c r="P116" s="29">
        <f t="shared" si="11"/>
        <v>26.773333333333333</v>
      </c>
    </row>
    <row r="117" spans="3:16" x14ac:dyDescent="0.25">
      <c r="C117" s="3"/>
      <c r="D117" s="6" t="str">
        <f t="shared" si="17"/>
        <v>B87</v>
      </c>
      <c r="E117" s="4">
        <v>3.7</v>
      </c>
      <c r="F117" s="3">
        <v>0.38</v>
      </c>
      <c r="G117" s="3">
        <v>0.6</v>
      </c>
      <c r="H117" s="3">
        <v>2</v>
      </c>
      <c r="I117" s="3" t="s">
        <v>49</v>
      </c>
      <c r="J117" s="3">
        <v>8</v>
      </c>
      <c r="K117" s="4">
        <v>0.1</v>
      </c>
      <c r="L117" s="8">
        <f>E117/K117+1</f>
        <v>38</v>
      </c>
      <c r="M117" s="3">
        <f>(F117+G117)*2+(2*8*K117)/1000</f>
        <v>1.9616</v>
      </c>
      <c r="N117" s="3"/>
      <c r="O117" s="3">
        <f t="shared" si="10"/>
        <v>1.9616</v>
      </c>
      <c r="P117" s="29">
        <f t="shared" si="11"/>
        <v>58.896434567901231</v>
      </c>
    </row>
    <row r="118" spans="3:16" x14ac:dyDescent="0.25">
      <c r="C118" s="3"/>
      <c r="D118" s="6" t="str">
        <f t="shared" si="17"/>
        <v>B87</v>
      </c>
      <c r="E118" s="4">
        <v>3.7</v>
      </c>
      <c r="F118" s="3">
        <v>0.38</v>
      </c>
      <c r="G118" s="3">
        <v>0.6</v>
      </c>
      <c r="H118" s="3">
        <v>2</v>
      </c>
      <c r="I118" s="3" t="s">
        <v>49</v>
      </c>
      <c r="J118" s="3">
        <v>8</v>
      </c>
      <c r="K118" s="4">
        <v>0.15</v>
      </c>
      <c r="L118" s="8">
        <f>(E118-4*G118)/K118</f>
        <v>8.6666666666666696</v>
      </c>
      <c r="M118" s="3">
        <f>(F118+G118)*2+(2*8*K118)/1000</f>
        <v>1.9623999999999999</v>
      </c>
      <c r="N118" s="3"/>
      <c r="O118" s="3">
        <f t="shared" si="10"/>
        <v>1.9623999999999999</v>
      </c>
      <c r="P118" s="29">
        <f t="shared" si="11"/>
        <v>13.437998353909467</v>
      </c>
    </row>
    <row r="119" spans="3:16" x14ac:dyDescent="0.25">
      <c r="C119" s="3">
        <v>15</v>
      </c>
      <c r="D119" s="6" t="s">
        <v>22</v>
      </c>
      <c r="E119" s="4">
        <v>6</v>
      </c>
      <c r="F119" s="3">
        <v>0.38</v>
      </c>
      <c r="G119" s="3">
        <v>0.6</v>
      </c>
      <c r="H119" s="3">
        <v>2</v>
      </c>
      <c r="I119" s="3" t="s">
        <v>43</v>
      </c>
      <c r="J119" s="3">
        <v>20</v>
      </c>
      <c r="K119" s="4"/>
      <c r="L119" s="3">
        <v>3</v>
      </c>
      <c r="M119" s="6">
        <f>E119</f>
        <v>6</v>
      </c>
      <c r="N119" s="3">
        <f>(2*55*J119)/1000</f>
        <v>2.2000000000000002</v>
      </c>
      <c r="O119" s="3">
        <f t="shared" si="10"/>
        <v>8.1999999999999993</v>
      </c>
      <c r="P119" s="29">
        <f t="shared" si="11"/>
        <v>121.48148148148147</v>
      </c>
    </row>
    <row r="120" spans="3:16" x14ac:dyDescent="0.25">
      <c r="C120" s="3"/>
      <c r="D120" s="6" t="str">
        <f t="shared" ref="D120:D127" si="18">D119</f>
        <v>B88</v>
      </c>
      <c r="E120" s="4">
        <v>6</v>
      </c>
      <c r="F120" s="3">
        <v>0.38</v>
      </c>
      <c r="G120" s="3">
        <v>0.6</v>
      </c>
      <c r="H120" s="3">
        <v>2</v>
      </c>
      <c r="I120" s="3" t="s">
        <v>43</v>
      </c>
      <c r="J120" s="3">
        <v>16</v>
      </c>
      <c r="K120" s="4"/>
      <c r="L120" s="3">
        <v>3</v>
      </c>
      <c r="M120" s="6">
        <f>E120</f>
        <v>6</v>
      </c>
      <c r="N120" s="3">
        <f>(2*55*J120)/1000</f>
        <v>1.76</v>
      </c>
      <c r="O120" s="3">
        <f t="shared" si="10"/>
        <v>7.76</v>
      </c>
      <c r="P120" s="29">
        <f t="shared" si="11"/>
        <v>73.576296296296292</v>
      </c>
    </row>
    <row r="121" spans="3:16" x14ac:dyDescent="0.25">
      <c r="C121" s="3"/>
      <c r="D121" s="6" t="str">
        <f t="shared" si="18"/>
        <v>B88</v>
      </c>
      <c r="E121" s="4">
        <v>6</v>
      </c>
      <c r="F121" s="3">
        <v>0.38</v>
      </c>
      <c r="G121" s="3">
        <v>0.6</v>
      </c>
      <c r="H121" s="3">
        <v>2</v>
      </c>
      <c r="I121" s="3" t="s">
        <v>44</v>
      </c>
      <c r="J121" s="3"/>
      <c r="K121" s="4"/>
      <c r="L121" s="3"/>
      <c r="M121" s="3"/>
      <c r="N121" s="3"/>
      <c r="O121" s="3">
        <f t="shared" si="10"/>
        <v>0</v>
      </c>
      <c r="P121" s="29">
        <f t="shared" si="11"/>
        <v>0</v>
      </c>
    </row>
    <row r="122" spans="3:16" x14ac:dyDescent="0.25">
      <c r="C122" s="3"/>
      <c r="D122" s="6" t="str">
        <f t="shared" si="18"/>
        <v>B88</v>
      </c>
      <c r="E122" s="4">
        <v>6</v>
      </c>
      <c r="F122" s="3">
        <v>0.38</v>
      </c>
      <c r="G122" s="3">
        <v>0.6</v>
      </c>
      <c r="H122" s="3">
        <v>2</v>
      </c>
      <c r="I122" s="3" t="s">
        <v>45</v>
      </c>
      <c r="J122" s="3">
        <v>16</v>
      </c>
      <c r="K122" s="4"/>
      <c r="L122" s="3">
        <v>3</v>
      </c>
      <c r="M122" s="7">
        <f>E114/4+E122/4+0.6</f>
        <v>3.0249999999999999</v>
      </c>
      <c r="N122" s="3"/>
      <c r="O122" s="5">
        <f t="shared" si="10"/>
        <v>3.0249999999999999</v>
      </c>
      <c r="P122" s="29">
        <f t="shared" si="11"/>
        <v>28.681481481481477</v>
      </c>
    </row>
    <row r="123" spans="3:16" x14ac:dyDescent="0.25">
      <c r="C123" s="3"/>
      <c r="D123" s="6" t="str">
        <f t="shared" si="18"/>
        <v>B88</v>
      </c>
      <c r="E123" s="4">
        <v>6</v>
      </c>
      <c r="F123" s="3">
        <v>0.38</v>
      </c>
      <c r="G123" s="3">
        <v>0.6</v>
      </c>
      <c r="H123" s="3">
        <v>2</v>
      </c>
      <c r="I123" s="3" t="s">
        <v>46</v>
      </c>
      <c r="J123" s="3"/>
      <c r="K123" s="4"/>
      <c r="L123" s="3"/>
      <c r="M123" s="3"/>
      <c r="N123" s="3"/>
      <c r="O123" s="3">
        <f t="shared" si="10"/>
        <v>0</v>
      </c>
      <c r="P123" s="29">
        <f t="shared" si="11"/>
        <v>0</v>
      </c>
    </row>
    <row r="124" spans="3:16" x14ac:dyDescent="0.25">
      <c r="C124" s="3"/>
      <c r="D124" s="6" t="str">
        <f t="shared" si="18"/>
        <v>B88</v>
      </c>
      <c r="E124" s="4">
        <v>6</v>
      </c>
      <c r="F124" s="3">
        <v>0.38</v>
      </c>
      <c r="G124" s="3">
        <v>0.6</v>
      </c>
      <c r="H124" s="3">
        <v>2</v>
      </c>
      <c r="I124" s="3" t="s">
        <v>47</v>
      </c>
      <c r="J124" s="3">
        <v>16</v>
      </c>
      <c r="K124" s="4"/>
      <c r="L124" s="3">
        <v>3</v>
      </c>
      <c r="M124" s="3">
        <f>E124/4</f>
        <v>1.5</v>
      </c>
      <c r="N124" s="3">
        <f>(55*J124)/1000</f>
        <v>0.88</v>
      </c>
      <c r="O124" s="3">
        <f t="shared" si="10"/>
        <v>2.38</v>
      </c>
      <c r="P124" s="29">
        <f t="shared" si="11"/>
        <v>22.565925925925924</v>
      </c>
    </row>
    <row r="125" spans="3:16" x14ac:dyDescent="0.25">
      <c r="C125" s="3"/>
      <c r="D125" s="6" t="str">
        <f t="shared" si="18"/>
        <v>B88</v>
      </c>
      <c r="E125" s="4">
        <v>6</v>
      </c>
      <c r="F125" s="3">
        <v>0.38</v>
      </c>
      <c r="G125" s="3">
        <v>0.6</v>
      </c>
      <c r="H125" s="3">
        <v>2</v>
      </c>
      <c r="I125" s="3" t="s">
        <v>48</v>
      </c>
      <c r="J125" s="3">
        <v>16</v>
      </c>
      <c r="K125" s="4"/>
      <c r="L125" s="3">
        <v>3</v>
      </c>
      <c r="M125" s="3">
        <f>E125</f>
        <v>6</v>
      </c>
      <c r="N125" s="3">
        <f>(2*55*J125)/1000</f>
        <v>1.76</v>
      </c>
      <c r="O125" s="3">
        <f t="shared" si="10"/>
        <v>7.76</v>
      </c>
      <c r="P125" s="29">
        <f t="shared" si="11"/>
        <v>73.576296296296292</v>
      </c>
    </row>
    <row r="126" spans="3:16" x14ac:dyDescent="0.25">
      <c r="C126" s="3"/>
      <c r="D126" s="6" t="str">
        <f t="shared" si="18"/>
        <v>B88</v>
      </c>
      <c r="E126" s="4">
        <v>6</v>
      </c>
      <c r="F126" s="3">
        <v>0.38</v>
      </c>
      <c r="G126" s="3">
        <v>0.6</v>
      </c>
      <c r="H126" s="3">
        <v>2</v>
      </c>
      <c r="I126" s="3" t="s">
        <v>49</v>
      </c>
      <c r="J126" s="3">
        <v>8</v>
      </c>
      <c r="K126" s="4">
        <v>0.1</v>
      </c>
      <c r="L126" s="8">
        <f>E126/K126+1</f>
        <v>61</v>
      </c>
      <c r="M126" s="3">
        <f>(F126+G126)*2+(2*8*K126)/1000</f>
        <v>1.9616</v>
      </c>
      <c r="N126" s="3"/>
      <c r="O126" s="3">
        <f t="shared" si="10"/>
        <v>1.9616</v>
      </c>
      <c r="P126" s="29">
        <f t="shared" si="11"/>
        <v>94.544276543209875</v>
      </c>
    </row>
    <row r="127" spans="3:16" x14ac:dyDescent="0.25">
      <c r="C127" s="3"/>
      <c r="D127" s="6" t="str">
        <f t="shared" si="18"/>
        <v>B88</v>
      </c>
      <c r="E127" s="4">
        <v>6</v>
      </c>
      <c r="F127" s="3">
        <v>0.38</v>
      </c>
      <c r="G127" s="3">
        <v>0.6</v>
      </c>
      <c r="H127" s="3">
        <v>2</v>
      </c>
      <c r="I127" s="3" t="s">
        <v>49</v>
      </c>
      <c r="J127" s="3">
        <v>8</v>
      </c>
      <c r="K127" s="4">
        <v>0.15</v>
      </c>
      <c r="L127" s="8">
        <f>(E127-4*G127)/K127</f>
        <v>24</v>
      </c>
      <c r="M127" s="3">
        <f>(F127+G127)*2+(2*8*K127)/1000</f>
        <v>1.9623999999999999</v>
      </c>
      <c r="N127" s="3"/>
      <c r="O127" s="3">
        <f t="shared" si="10"/>
        <v>1.9623999999999999</v>
      </c>
      <c r="P127" s="29">
        <f t="shared" si="11"/>
        <v>37.212918518518514</v>
      </c>
    </row>
    <row r="128" spans="3:16" x14ac:dyDescent="0.25">
      <c r="C128" s="3">
        <v>16</v>
      </c>
      <c r="D128" s="6" t="s">
        <v>23</v>
      </c>
      <c r="E128" s="4">
        <v>5.5</v>
      </c>
      <c r="F128" s="3">
        <v>0.3</v>
      </c>
      <c r="G128" s="3">
        <v>0.6</v>
      </c>
      <c r="H128" s="3">
        <v>1</v>
      </c>
      <c r="I128" s="3" t="s">
        <v>43</v>
      </c>
      <c r="J128" s="3">
        <v>20</v>
      </c>
      <c r="K128" s="4"/>
      <c r="L128" s="3">
        <v>3</v>
      </c>
      <c r="M128" s="6">
        <f>E128</f>
        <v>5.5</v>
      </c>
      <c r="N128" s="3">
        <f>(2*55*J128)/1000</f>
        <v>2.2000000000000002</v>
      </c>
      <c r="O128" s="3">
        <f t="shared" si="10"/>
        <v>7.7</v>
      </c>
      <c r="P128" s="29">
        <f t="shared" si="11"/>
        <v>57.037037037037038</v>
      </c>
    </row>
    <row r="129" spans="3:16" x14ac:dyDescent="0.25">
      <c r="C129" s="3"/>
      <c r="D129" s="6" t="str">
        <f t="shared" ref="D129:D135" si="19">D128</f>
        <v>B138</v>
      </c>
      <c r="E129" s="4">
        <v>5.5</v>
      </c>
      <c r="F129" s="3">
        <v>0.3</v>
      </c>
      <c r="G129" s="3">
        <v>0.6</v>
      </c>
      <c r="H129" s="3">
        <v>1</v>
      </c>
      <c r="I129" s="3" t="s">
        <v>44</v>
      </c>
      <c r="J129" s="3">
        <v>16</v>
      </c>
      <c r="K129" s="4"/>
      <c r="L129" s="3">
        <v>2</v>
      </c>
      <c r="M129" s="6">
        <f>E129*0.7</f>
        <v>3.8499999999999996</v>
      </c>
      <c r="N129" s="3"/>
      <c r="O129" s="3">
        <f t="shared" si="10"/>
        <v>3.8499999999999996</v>
      </c>
      <c r="P129" s="29">
        <f t="shared" si="11"/>
        <v>12.1679012345679</v>
      </c>
    </row>
    <row r="130" spans="3:16" x14ac:dyDescent="0.25">
      <c r="C130" s="3"/>
      <c r="D130" s="10" t="str">
        <f t="shared" si="19"/>
        <v>B138</v>
      </c>
      <c r="E130" s="17">
        <v>5.5</v>
      </c>
      <c r="F130" s="10">
        <v>0.3</v>
      </c>
      <c r="G130" s="10">
        <v>0.6</v>
      </c>
      <c r="H130" s="10">
        <v>1</v>
      </c>
      <c r="I130" s="10" t="s">
        <v>45</v>
      </c>
      <c r="J130" s="10">
        <v>16</v>
      </c>
      <c r="K130" s="17"/>
      <c r="L130" s="10">
        <v>3</v>
      </c>
      <c r="M130" s="10">
        <f>5.4/4+1/4+0.45+1.3</f>
        <v>3.3500000000000005</v>
      </c>
      <c r="N130" s="10"/>
      <c r="O130" s="18">
        <f t="shared" si="10"/>
        <v>3.3500000000000005</v>
      </c>
      <c r="P130" s="29">
        <f t="shared" si="11"/>
        <v>15.881481481481483</v>
      </c>
    </row>
    <row r="131" spans="3:16" x14ac:dyDescent="0.25">
      <c r="C131" s="3"/>
      <c r="D131" s="6" t="str">
        <f t="shared" si="19"/>
        <v>B138</v>
      </c>
      <c r="E131" s="4">
        <v>5.5</v>
      </c>
      <c r="F131" s="3">
        <v>0.3</v>
      </c>
      <c r="G131" s="3">
        <v>0.6</v>
      </c>
      <c r="H131" s="3">
        <v>1</v>
      </c>
      <c r="I131" s="3" t="s">
        <v>46</v>
      </c>
      <c r="J131" s="3"/>
      <c r="K131" s="4"/>
      <c r="L131" s="3"/>
      <c r="M131" s="3"/>
      <c r="N131" s="3"/>
      <c r="O131" s="3">
        <f t="shared" si="10"/>
        <v>0</v>
      </c>
      <c r="P131" s="29">
        <f t="shared" si="11"/>
        <v>0</v>
      </c>
    </row>
    <row r="132" spans="3:16" x14ac:dyDescent="0.25">
      <c r="C132" s="3"/>
      <c r="D132" s="6" t="str">
        <f t="shared" si="19"/>
        <v>B138</v>
      </c>
      <c r="E132" s="4">
        <v>5.5</v>
      </c>
      <c r="F132" s="3">
        <v>0.3</v>
      </c>
      <c r="G132" s="3">
        <v>0.6</v>
      </c>
      <c r="H132" s="3">
        <v>1</v>
      </c>
      <c r="I132" s="3" t="s">
        <v>47</v>
      </c>
      <c r="J132" s="3">
        <v>16</v>
      </c>
      <c r="K132" s="4"/>
      <c r="L132" s="3">
        <v>3</v>
      </c>
      <c r="M132" s="3">
        <f>E132/4</f>
        <v>1.375</v>
      </c>
      <c r="N132" s="3">
        <f>(55*J132)/1000</f>
        <v>0.88</v>
      </c>
      <c r="O132" s="3">
        <f t="shared" ref="O132:O195" si="20">M132+N132</f>
        <v>2.2549999999999999</v>
      </c>
      <c r="P132" s="29">
        <f t="shared" ref="P132:P195" si="21">((J132*J132)/162)*O132*L132*H132</f>
        <v>10.690370370370369</v>
      </c>
    </row>
    <row r="133" spans="3:16" x14ac:dyDescent="0.25">
      <c r="C133" s="3"/>
      <c r="D133" s="6" t="str">
        <f t="shared" si="19"/>
        <v>B138</v>
      </c>
      <c r="E133" s="4">
        <v>5.5</v>
      </c>
      <c r="F133" s="3">
        <v>0.3</v>
      </c>
      <c r="G133" s="3">
        <v>0.6</v>
      </c>
      <c r="H133" s="3">
        <v>1</v>
      </c>
      <c r="I133" s="3" t="s">
        <v>48</v>
      </c>
      <c r="J133" s="3">
        <v>16</v>
      </c>
      <c r="K133" s="4"/>
      <c r="L133" s="3">
        <v>3</v>
      </c>
      <c r="M133" s="3">
        <f>E133</f>
        <v>5.5</v>
      </c>
      <c r="N133" s="3">
        <f>(2*55*J133)/1000</f>
        <v>1.76</v>
      </c>
      <c r="O133" s="3">
        <f t="shared" si="20"/>
        <v>7.26</v>
      </c>
      <c r="P133" s="29">
        <f t="shared" si="21"/>
        <v>34.417777777777779</v>
      </c>
    </row>
    <row r="134" spans="3:16" x14ac:dyDescent="0.25">
      <c r="C134" s="3"/>
      <c r="D134" s="6" t="str">
        <f t="shared" si="19"/>
        <v>B138</v>
      </c>
      <c r="E134" s="4">
        <v>5.5</v>
      </c>
      <c r="F134" s="3">
        <v>0.3</v>
      </c>
      <c r="G134" s="3">
        <v>0.6</v>
      </c>
      <c r="H134" s="3">
        <v>1</v>
      </c>
      <c r="I134" s="3" t="s">
        <v>49</v>
      </c>
      <c r="J134" s="3">
        <v>8</v>
      </c>
      <c r="K134" s="4">
        <v>0.1</v>
      </c>
      <c r="L134" s="8">
        <f>E134/K134+1</f>
        <v>56</v>
      </c>
      <c r="M134" s="3">
        <f>(F134+G134)*2+(2*8*K134)/1000</f>
        <v>1.8015999999999999</v>
      </c>
      <c r="N134" s="3"/>
      <c r="O134" s="3">
        <f t="shared" si="20"/>
        <v>1.8015999999999999</v>
      </c>
      <c r="P134" s="29">
        <f t="shared" si="21"/>
        <v>39.857619753086418</v>
      </c>
    </row>
    <row r="135" spans="3:16" x14ac:dyDescent="0.25">
      <c r="C135" s="3"/>
      <c r="D135" s="6" t="str">
        <f t="shared" si="19"/>
        <v>B138</v>
      </c>
      <c r="E135" s="4">
        <v>5.5</v>
      </c>
      <c r="F135" s="3">
        <v>0.3</v>
      </c>
      <c r="G135" s="3">
        <v>0.6</v>
      </c>
      <c r="H135" s="3">
        <v>1</v>
      </c>
      <c r="I135" s="3" t="s">
        <v>49</v>
      </c>
      <c r="J135" s="3">
        <v>8</v>
      </c>
      <c r="K135" s="4">
        <v>0.15</v>
      </c>
      <c r="L135" s="8">
        <f>(E135-4*G135)/K135</f>
        <v>20.666666666666668</v>
      </c>
      <c r="M135" s="3">
        <f>(F135+G135)*2+(2*8*K135)/1000</f>
        <v>1.8023999999999998</v>
      </c>
      <c r="N135" s="3"/>
      <c r="O135" s="3">
        <f t="shared" si="20"/>
        <v>1.8023999999999998</v>
      </c>
      <c r="P135" s="29">
        <f t="shared" si="21"/>
        <v>14.71589135802469</v>
      </c>
    </row>
    <row r="136" spans="3:16" x14ac:dyDescent="0.25">
      <c r="C136" s="3">
        <v>17</v>
      </c>
      <c r="D136" s="6" t="s">
        <v>24</v>
      </c>
      <c r="E136" s="4">
        <v>5.5</v>
      </c>
      <c r="F136" s="3">
        <v>0.3</v>
      </c>
      <c r="G136" s="3">
        <v>0.6</v>
      </c>
      <c r="H136" s="3">
        <v>1</v>
      </c>
      <c r="I136" s="3" t="s">
        <v>43</v>
      </c>
      <c r="J136" s="3">
        <v>20</v>
      </c>
      <c r="K136" s="4"/>
      <c r="L136" s="3">
        <v>3</v>
      </c>
      <c r="M136" s="6">
        <f>E136</f>
        <v>5.5</v>
      </c>
      <c r="N136" s="3">
        <f>(2*55*J136)/1000</f>
        <v>2.2000000000000002</v>
      </c>
      <c r="O136" s="3">
        <f t="shared" si="20"/>
        <v>7.7</v>
      </c>
      <c r="P136" s="29">
        <f t="shared" si="21"/>
        <v>57.037037037037038</v>
      </c>
    </row>
    <row r="137" spans="3:16" x14ac:dyDescent="0.25">
      <c r="C137" s="3"/>
      <c r="D137" s="6" t="str">
        <f t="shared" ref="D137:D144" si="22">D136</f>
        <v>B147</v>
      </c>
      <c r="E137" s="4">
        <v>5.5</v>
      </c>
      <c r="F137" s="3">
        <v>0.3</v>
      </c>
      <c r="G137" s="3">
        <v>0.6</v>
      </c>
      <c r="H137" s="3">
        <v>1</v>
      </c>
      <c r="I137" s="3" t="s">
        <v>43</v>
      </c>
      <c r="J137" s="3">
        <v>16</v>
      </c>
      <c r="K137" s="4"/>
      <c r="L137" s="3">
        <v>3</v>
      </c>
      <c r="M137" s="6">
        <f>E137</f>
        <v>5.5</v>
      </c>
      <c r="N137" s="3">
        <f>(2*55*J137)/1000</f>
        <v>1.76</v>
      </c>
      <c r="O137" s="3">
        <f t="shared" si="20"/>
        <v>7.26</v>
      </c>
      <c r="P137" s="29">
        <f t="shared" si="21"/>
        <v>34.417777777777779</v>
      </c>
    </row>
    <row r="138" spans="3:16" x14ac:dyDescent="0.25">
      <c r="C138" s="3"/>
      <c r="D138" s="6" t="str">
        <f t="shared" si="22"/>
        <v>B147</v>
      </c>
      <c r="E138" s="4">
        <v>5.5</v>
      </c>
      <c r="F138" s="3">
        <v>0.3</v>
      </c>
      <c r="G138" s="3">
        <v>0.6</v>
      </c>
      <c r="H138" s="3">
        <v>1</v>
      </c>
      <c r="I138" s="3" t="s">
        <v>44</v>
      </c>
      <c r="J138" s="3"/>
      <c r="K138" s="4"/>
      <c r="L138" s="3"/>
      <c r="M138" s="3"/>
      <c r="N138" s="3"/>
      <c r="O138" s="3">
        <f t="shared" si="20"/>
        <v>0</v>
      </c>
      <c r="P138" s="29">
        <f t="shared" si="21"/>
        <v>0</v>
      </c>
    </row>
    <row r="139" spans="3:16" x14ac:dyDescent="0.25">
      <c r="C139" s="3"/>
      <c r="D139" s="6" t="str">
        <f t="shared" si="22"/>
        <v>B147</v>
      </c>
      <c r="E139" s="4">
        <v>5.5</v>
      </c>
      <c r="F139" s="3">
        <v>0.3</v>
      </c>
      <c r="G139" s="3">
        <v>0.6</v>
      </c>
      <c r="H139" s="3">
        <v>1</v>
      </c>
      <c r="I139" s="3" t="s">
        <v>45</v>
      </c>
      <c r="J139" s="3">
        <v>20</v>
      </c>
      <c r="K139" s="4"/>
      <c r="L139" s="3">
        <v>3</v>
      </c>
      <c r="M139" s="7">
        <f>5.4/4+1.21/4+1.275</f>
        <v>2.9275000000000002</v>
      </c>
      <c r="N139" s="3"/>
      <c r="O139" s="5">
        <f t="shared" si="20"/>
        <v>2.9275000000000002</v>
      </c>
      <c r="P139" s="29">
        <f t="shared" si="21"/>
        <v>21.685185185185183</v>
      </c>
    </row>
    <row r="140" spans="3:16" x14ac:dyDescent="0.25">
      <c r="C140" s="3"/>
      <c r="D140" s="6" t="str">
        <f t="shared" si="22"/>
        <v>B147</v>
      </c>
      <c r="E140" s="4">
        <v>5.5</v>
      </c>
      <c r="F140" s="3">
        <v>0.3</v>
      </c>
      <c r="G140" s="3">
        <v>0.6</v>
      </c>
      <c r="H140" s="3">
        <v>1</v>
      </c>
      <c r="I140" s="3" t="s">
        <v>46</v>
      </c>
      <c r="J140" s="3"/>
      <c r="K140" s="4"/>
      <c r="L140" s="3"/>
      <c r="M140" s="3"/>
      <c r="N140" s="3"/>
      <c r="O140" s="3">
        <f t="shared" si="20"/>
        <v>0</v>
      </c>
      <c r="P140" s="29">
        <f t="shared" si="21"/>
        <v>0</v>
      </c>
    </row>
    <row r="141" spans="3:16" x14ac:dyDescent="0.25">
      <c r="C141" s="3"/>
      <c r="D141" s="6" t="str">
        <f t="shared" si="22"/>
        <v>B147</v>
      </c>
      <c r="E141" s="4">
        <v>5.5</v>
      </c>
      <c r="F141" s="3">
        <v>0.3</v>
      </c>
      <c r="G141" s="3">
        <v>0.6</v>
      </c>
      <c r="H141" s="3">
        <v>1</v>
      </c>
      <c r="I141" s="3" t="s">
        <v>47</v>
      </c>
      <c r="J141" s="3">
        <v>16</v>
      </c>
      <c r="K141" s="4"/>
      <c r="L141" s="3">
        <v>3</v>
      </c>
      <c r="M141" s="3">
        <f>E141/4</f>
        <v>1.375</v>
      </c>
      <c r="N141" s="3">
        <f>(55*J141)/1000</f>
        <v>0.88</v>
      </c>
      <c r="O141" s="3">
        <f t="shared" si="20"/>
        <v>2.2549999999999999</v>
      </c>
      <c r="P141" s="29">
        <f t="shared" si="21"/>
        <v>10.690370370370369</v>
      </c>
    </row>
    <row r="142" spans="3:16" x14ac:dyDescent="0.25">
      <c r="C142" s="3"/>
      <c r="D142" s="6" t="str">
        <f t="shared" si="22"/>
        <v>B147</v>
      </c>
      <c r="E142" s="4">
        <v>5.5</v>
      </c>
      <c r="F142" s="3">
        <v>0.3</v>
      </c>
      <c r="G142" s="3">
        <v>0.6</v>
      </c>
      <c r="H142" s="3">
        <v>1</v>
      </c>
      <c r="I142" s="3" t="s">
        <v>48</v>
      </c>
      <c r="J142" s="3">
        <v>16</v>
      </c>
      <c r="K142" s="4"/>
      <c r="L142" s="3">
        <v>3</v>
      </c>
      <c r="M142" s="3">
        <f>E142</f>
        <v>5.5</v>
      </c>
      <c r="N142" s="3">
        <f>(2*55*J142)/1000</f>
        <v>1.76</v>
      </c>
      <c r="O142" s="3">
        <f t="shared" si="20"/>
        <v>7.26</v>
      </c>
      <c r="P142" s="29">
        <f t="shared" si="21"/>
        <v>34.417777777777779</v>
      </c>
    </row>
    <row r="143" spans="3:16" x14ac:dyDescent="0.25">
      <c r="C143" s="3"/>
      <c r="D143" s="6" t="str">
        <f t="shared" si="22"/>
        <v>B147</v>
      </c>
      <c r="E143" s="4">
        <v>5.5</v>
      </c>
      <c r="F143" s="3">
        <v>0.3</v>
      </c>
      <c r="G143" s="3">
        <v>0.6</v>
      </c>
      <c r="H143" s="3">
        <v>1</v>
      </c>
      <c r="I143" s="3" t="s">
        <v>49</v>
      </c>
      <c r="J143" s="3">
        <v>8</v>
      </c>
      <c r="K143" s="4">
        <v>0.1</v>
      </c>
      <c r="L143" s="8">
        <f>E143/K143+1</f>
        <v>56</v>
      </c>
      <c r="M143" s="3">
        <f>(F143+G143)*2+(2*8*K143)/1000</f>
        <v>1.8015999999999999</v>
      </c>
      <c r="N143" s="3"/>
      <c r="O143" s="3">
        <f t="shared" si="20"/>
        <v>1.8015999999999999</v>
      </c>
      <c r="P143" s="29">
        <f t="shared" si="21"/>
        <v>39.857619753086418</v>
      </c>
    </row>
    <row r="144" spans="3:16" x14ac:dyDescent="0.25">
      <c r="C144" s="3"/>
      <c r="D144" s="6" t="str">
        <f t="shared" si="22"/>
        <v>B147</v>
      </c>
      <c r="E144" s="4">
        <v>5.5</v>
      </c>
      <c r="F144" s="3">
        <v>0.3</v>
      </c>
      <c r="G144" s="3">
        <v>0.6</v>
      </c>
      <c r="H144" s="3">
        <v>1</v>
      </c>
      <c r="I144" s="3" t="s">
        <v>49</v>
      </c>
      <c r="J144" s="3">
        <v>8</v>
      </c>
      <c r="K144" s="4">
        <v>0.15</v>
      </c>
      <c r="L144" s="8">
        <f>(E144-4*G144)/K144</f>
        <v>20.666666666666668</v>
      </c>
      <c r="M144" s="3">
        <f>(F144+G144)*2+(2*8*K144)/1000</f>
        <v>1.8023999999999998</v>
      </c>
      <c r="N144" s="3"/>
      <c r="O144" s="3">
        <f t="shared" si="20"/>
        <v>1.8023999999999998</v>
      </c>
      <c r="P144" s="29">
        <f t="shared" si="21"/>
        <v>14.71589135802469</v>
      </c>
    </row>
    <row r="145" spans="3:16" x14ac:dyDescent="0.25">
      <c r="C145" s="3">
        <v>18</v>
      </c>
      <c r="D145" s="6" t="s">
        <v>25</v>
      </c>
      <c r="E145" s="4">
        <v>6.26</v>
      </c>
      <c r="F145" s="3">
        <v>0.38</v>
      </c>
      <c r="G145" s="3">
        <v>0.6</v>
      </c>
      <c r="H145" s="3">
        <v>1</v>
      </c>
      <c r="I145" s="3" t="s">
        <v>43</v>
      </c>
      <c r="J145" s="3">
        <v>20</v>
      </c>
      <c r="K145" s="4"/>
      <c r="L145" s="3">
        <v>3</v>
      </c>
      <c r="M145" s="6">
        <f>E145</f>
        <v>6.26</v>
      </c>
      <c r="N145" s="3">
        <f>(2*55*J145)/1000</f>
        <v>2.2000000000000002</v>
      </c>
      <c r="O145" s="3">
        <f t="shared" si="20"/>
        <v>8.4600000000000009</v>
      </c>
      <c r="P145" s="29">
        <f t="shared" si="21"/>
        <v>62.666666666666671</v>
      </c>
    </row>
    <row r="146" spans="3:16" x14ac:dyDescent="0.25">
      <c r="C146" s="3"/>
      <c r="D146" s="6" t="str">
        <f t="shared" ref="D146:D152" si="23">D145</f>
        <v>B161</v>
      </c>
      <c r="E146" s="4">
        <v>6.26</v>
      </c>
      <c r="F146" s="3">
        <v>0.38</v>
      </c>
      <c r="G146" s="3">
        <v>0.6</v>
      </c>
      <c r="H146" s="3">
        <v>1</v>
      </c>
      <c r="I146" s="3" t="s">
        <v>44</v>
      </c>
      <c r="J146" s="3">
        <v>20</v>
      </c>
      <c r="K146" s="4"/>
      <c r="L146" s="3">
        <v>3</v>
      </c>
      <c r="M146" s="6">
        <f>E146*0.7</f>
        <v>4.3819999999999997</v>
      </c>
      <c r="N146" s="3"/>
      <c r="O146" s="3">
        <f t="shared" si="20"/>
        <v>4.3819999999999997</v>
      </c>
      <c r="P146" s="29">
        <f t="shared" si="21"/>
        <v>32.459259259259255</v>
      </c>
    </row>
    <row r="147" spans="3:16" x14ac:dyDescent="0.25">
      <c r="C147" s="3"/>
      <c r="D147" s="20" t="str">
        <f t="shared" si="23"/>
        <v>B161</v>
      </c>
      <c r="E147" s="21">
        <v>6.26</v>
      </c>
      <c r="F147" s="20">
        <v>0.38</v>
      </c>
      <c r="G147" s="20">
        <v>0.6</v>
      </c>
      <c r="H147" s="20">
        <v>1</v>
      </c>
      <c r="I147" s="20" t="s">
        <v>45</v>
      </c>
      <c r="J147" s="20">
        <v>16</v>
      </c>
      <c r="K147" s="21"/>
      <c r="L147" s="20">
        <v>3</v>
      </c>
      <c r="M147" s="22">
        <f>2/4+E147/4+1.05</f>
        <v>3.1150000000000002</v>
      </c>
      <c r="N147" s="20"/>
      <c r="O147" s="23">
        <f t="shared" si="20"/>
        <v>3.1150000000000002</v>
      </c>
      <c r="P147" s="29">
        <f t="shared" si="21"/>
        <v>14.767407407407408</v>
      </c>
    </row>
    <row r="148" spans="3:16" x14ac:dyDescent="0.25">
      <c r="C148" s="3"/>
      <c r="D148" s="6" t="str">
        <f t="shared" si="23"/>
        <v>B161</v>
      </c>
      <c r="E148" s="4">
        <v>6.26</v>
      </c>
      <c r="F148" s="3">
        <v>0.38</v>
      </c>
      <c r="G148" s="3">
        <v>0.6</v>
      </c>
      <c r="H148" s="3">
        <v>1</v>
      </c>
      <c r="I148" s="3" t="s">
        <v>46</v>
      </c>
      <c r="J148" s="3"/>
      <c r="K148" s="4"/>
      <c r="L148" s="3"/>
      <c r="M148" s="3"/>
      <c r="N148" s="3"/>
      <c r="O148" s="3">
        <f t="shared" si="20"/>
        <v>0</v>
      </c>
      <c r="P148" s="29">
        <f t="shared" si="21"/>
        <v>0</v>
      </c>
    </row>
    <row r="149" spans="3:16" x14ac:dyDescent="0.25">
      <c r="C149" s="3"/>
      <c r="D149" s="6" t="str">
        <f t="shared" si="23"/>
        <v>B161</v>
      </c>
      <c r="E149" s="4">
        <v>6.26</v>
      </c>
      <c r="F149" s="3">
        <v>0.38</v>
      </c>
      <c r="G149" s="3">
        <v>0.6</v>
      </c>
      <c r="H149" s="3">
        <v>1</v>
      </c>
      <c r="I149" s="3" t="s">
        <v>47</v>
      </c>
      <c r="J149" s="3"/>
      <c r="K149" s="4"/>
      <c r="L149" s="3"/>
      <c r="M149" s="3"/>
      <c r="N149" s="3"/>
      <c r="O149" s="3">
        <f t="shared" si="20"/>
        <v>0</v>
      </c>
      <c r="P149" s="29">
        <f t="shared" si="21"/>
        <v>0</v>
      </c>
    </row>
    <row r="150" spans="3:16" x14ac:dyDescent="0.25">
      <c r="C150" s="3"/>
      <c r="D150" s="6" t="str">
        <f t="shared" si="23"/>
        <v>B161</v>
      </c>
      <c r="E150" s="4">
        <v>6.26</v>
      </c>
      <c r="F150" s="3">
        <v>0.38</v>
      </c>
      <c r="G150" s="3">
        <v>0.6</v>
      </c>
      <c r="H150" s="3">
        <v>1</v>
      </c>
      <c r="I150" s="3" t="s">
        <v>48</v>
      </c>
      <c r="J150" s="3">
        <v>16</v>
      </c>
      <c r="K150" s="4"/>
      <c r="L150" s="3">
        <v>3</v>
      </c>
      <c r="M150" s="3">
        <f>E150</f>
        <v>6.26</v>
      </c>
      <c r="N150" s="3">
        <f>(2*55*J150)/1000</f>
        <v>1.76</v>
      </c>
      <c r="O150" s="3">
        <f t="shared" si="20"/>
        <v>8.02</v>
      </c>
      <c r="P150" s="29">
        <f t="shared" si="21"/>
        <v>38.020740740740735</v>
      </c>
    </row>
    <row r="151" spans="3:16" x14ac:dyDescent="0.25">
      <c r="C151" s="3"/>
      <c r="D151" s="6" t="str">
        <f t="shared" si="23"/>
        <v>B161</v>
      </c>
      <c r="E151" s="4">
        <v>6.26</v>
      </c>
      <c r="F151" s="3">
        <v>0.38</v>
      </c>
      <c r="G151" s="3">
        <v>0.6</v>
      </c>
      <c r="H151" s="3">
        <v>1</v>
      </c>
      <c r="I151" s="3" t="s">
        <v>49</v>
      </c>
      <c r="J151" s="3">
        <v>10</v>
      </c>
      <c r="K151" s="4">
        <v>0.1</v>
      </c>
      <c r="L151" s="8">
        <f>E151/K151+1</f>
        <v>63.599999999999994</v>
      </c>
      <c r="M151" s="3">
        <f>(F151+G151)*2+(2*8*K151)/1000</f>
        <v>1.9616</v>
      </c>
      <c r="N151" s="3"/>
      <c r="O151" s="3">
        <f t="shared" si="20"/>
        <v>1.9616</v>
      </c>
      <c r="P151" s="29">
        <f t="shared" si="21"/>
        <v>77.01096296296295</v>
      </c>
    </row>
    <row r="152" spans="3:16" x14ac:dyDescent="0.25">
      <c r="C152" s="3"/>
      <c r="D152" s="6" t="str">
        <f t="shared" si="23"/>
        <v>B161</v>
      </c>
      <c r="E152" s="4">
        <v>6.26</v>
      </c>
      <c r="F152" s="3">
        <v>0.38</v>
      </c>
      <c r="G152" s="3">
        <v>0.6</v>
      </c>
      <c r="H152" s="3">
        <v>1</v>
      </c>
      <c r="I152" s="3" t="s">
        <v>49</v>
      </c>
      <c r="J152" s="3">
        <v>10</v>
      </c>
      <c r="K152" s="4">
        <v>0.15</v>
      </c>
      <c r="L152" s="8">
        <f>(E152-4*G152)/K152</f>
        <v>25.733333333333334</v>
      </c>
      <c r="M152" s="3">
        <f>(F152+G152)*2+(2*8*K152)/1000</f>
        <v>1.9623999999999999</v>
      </c>
      <c r="N152" s="3"/>
      <c r="O152" s="3">
        <f t="shared" si="20"/>
        <v>1.9623999999999999</v>
      </c>
      <c r="P152" s="29">
        <f t="shared" si="21"/>
        <v>31.172279835390945</v>
      </c>
    </row>
    <row r="153" spans="3:16" x14ac:dyDescent="0.25">
      <c r="C153" s="3">
        <v>19</v>
      </c>
      <c r="D153" s="6" t="s">
        <v>26</v>
      </c>
      <c r="E153" s="4">
        <v>5.5</v>
      </c>
      <c r="F153" s="3">
        <v>0.3</v>
      </c>
      <c r="G153" s="3">
        <v>0.6</v>
      </c>
      <c r="H153" s="3">
        <v>1</v>
      </c>
      <c r="I153" s="3" t="s">
        <v>43</v>
      </c>
      <c r="J153" s="3">
        <v>20</v>
      </c>
      <c r="K153" s="4"/>
      <c r="L153" s="3">
        <v>3</v>
      </c>
      <c r="M153" s="6">
        <f>E153</f>
        <v>5.5</v>
      </c>
      <c r="N153" s="3">
        <f>(2*55*J153)/1000</f>
        <v>2.2000000000000002</v>
      </c>
      <c r="O153" s="3">
        <f t="shared" si="20"/>
        <v>7.7</v>
      </c>
      <c r="P153" s="29">
        <f t="shared" si="21"/>
        <v>57.037037037037038</v>
      </c>
    </row>
    <row r="154" spans="3:16" x14ac:dyDescent="0.25">
      <c r="C154" s="3"/>
      <c r="D154" s="6" t="str">
        <f t="shared" ref="D154:D160" si="24">D153</f>
        <v>B168</v>
      </c>
      <c r="E154" s="4">
        <v>5.5</v>
      </c>
      <c r="F154" s="3">
        <v>0.3</v>
      </c>
      <c r="G154" s="3">
        <v>0.6</v>
      </c>
      <c r="H154" s="3">
        <v>1</v>
      </c>
      <c r="I154" s="3" t="s">
        <v>44</v>
      </c>
      <c r="J154" s="3">
        <v>16</v>
      </c>
      <c r="K154" s="4"/>
      <c r="L154" s="3">
        <v>2</v>
      </c>
      <c r="M154" s="6">
        <f>E154*0.7</f>
        <v>3.8499999999999996</v>
      </c>
      <c r="N154" s="3"/>
      <c r="O154" s="3">
        <f t="shared" si="20"/>
        <v>3.8499999999999996</v>
      </c>
      <c r="P154" s="29">
        <f t="shared" si="21"/>
        <v>12.1679012345679</v>
      </c>
    </row>
    <row r="155" spans="3:16" x14ac:dyDescent="0.25">
      <c r="C155" s="3"/>
      <c r="D155" s="24" t="str">
        <f t="shared" si="24"/>
        <v>B168</v>
      </c>
      <c r="E155" s="25">
        <v>5.5</v>
      </c>
      <c r="F155" s="24">
        <v>0.3</v>
      </c>
      <c r="G155" s="24">
        <v>0.6</v>
      </c>
      <c r="H155" s="24">
        <v>1</v>
      </c>
      <c r="I155" s="24" t="s">
        <v>45</v>
      </c>
      <c r="J155" s="24">
        <v>16</v>
      </c>
      <c r="K155" s="25"/>
      <c r="L155" s="24">
        <v>3</v>
      </c>
      <c r="M155" s="24">
        <f>E155/4+1.5/4+1.275</f>
        <v>3.0249999999999999</v>
      </c>
      <c r="N155" s="24"/>
      <c r="O155" s="24">
        <f t="shared" si="20"/>
        <v>3.0249999999999999</v>
      </c>
      <c r="P155" s="29">
        <f t="shared" si="21"/>
        <v>14.340740740740738</v>
      </c>
    </row>
    <row r="156" spans="3:16" x14ac:dyDescent="0.25">
      <c r="C156" s="3"/>
      <c r="D156" s="6" t="str">
        <f t="shared" si="24"/>
        <v>B168</v>
      </c>
      <c r="E156" s="4">
        <v>5.5</v>
      </c>
      <c r="F156" s="3">
        <v>0.3</v>
      </c>
      <c r="G156" s="3">
        <v>0.6</v>
      </c>
      <c r="H156" s="3">
        <v>1</v>
      </c>
      <c r="I156" s="3" t="s">
        <v>46</v>
      </c>
      <c r="J156" s="3"/>
      <c r="K156" s="4"/>
      <c r="L156" s="3"/>
      <c r="M156" s="3"/>
      <c r="N156" s="3"/>
      <c r="O156" s="3">
        <f t="shared" si="20"/>
        <v>0</v>
      </c>
      <c r="P156" s="29">
        <f t="shared" si="21"/>
        <v>0</v>
      </c>
    </row>
    <row r="157" spans="3:16" x14ac:dyDescent="0.25">
      <c r="C157" s="3"/>
      <c r="D157" s="6" t="str">
        <f t="shared" si="24"/>
        <v>B168</v>
      </c>
      <c r="E157" s="4">
        <v>5.5</v>
      </c>
      <c r="F157" s="3">
        <v>0.3</v>
      </c>
      <c r="G157" s="3">
        <v>0.6</v>
      </c>
      <c r="H157" s="3">
        <v>1</v>
      </c>
      <c r="I157" s="3" t="s">
        <v>47</v>
      </c>
      <c r="J157" s="3">
        <v>16</v>
      </c>
      <c r="K157" s="4"/>
      <c r="L157" s="3">
        <v>3</v>
      </c>
      <c r="M157" s="3">
        <f>E157/4</f>
        <v>1.375</v>
      </c>
      <c r="N157" s="3">
        <f>(55*J157)/1000</f>
        <v>0.88</v>
      </c>
      <c r="O157" s="3">
        <f t="shared" si="20"/>
        <v>2.2549999999999999</v>
      </c>
      <c r="P157" s="29">
        <f t="shared" si="21"/>
        <v>10.690370370370369</v>
      </c>
    </row>
    <row r="158" spans="3:16" x14ac:dyDescent="0.25">
      <c r="C158" s="3"/>
      <c r="D158" s="6" t="str">
        <f t="shared" si="24"/>
        <v>B168</v>
      </c>
      <c r="E158" s="4">
        <v>5.5</v>
      </c>
      <c r="F158" s="3">
        <v>0.3</v>
      </c>
      <c r="G158" s="3">
        <v>0.6</v>
      </c>
      <c r="H158" s="3">
        <v>1</v>
      </c>
      <c r="I158" s="3" t="s">
        <v>48</v>
      </c>
      <c r="J158" s="3">
        <v>16</v>
      </c>
      <c r="K158" s="4"/>
      <c r="L158" s="3">
        <v>3</v>
      </c>
      <c r="M158" s="3">
        <f>E158</f>
        <v>5.5</v>
      </c>
      <c r="N158" s="3">
        <f>(2*55*J158)/1000</f>
        <v>1.76</v>
      </c>
      <c r="O158" s="3">
        <f t="shared" si="20"/>
        <v>7.26</v>
      </c>
      <c r="P158" s="29">
        <f t="shared" si="21"/>
        <v>34.417777777777779</v>
      </c>
    </row>
    <row r="159" spans="3:16" x14ac:dyDescent="0.25">
      <c r="C159" s="3"/>
      <c r="D159" s="6" t="str">
        <f t="shared" si="24"/>
        <v>B168</v>
      </c>
      <c r="E159" s="4">
        <v>5.5</v>
      </c>
      <c r="F159" s="3">
        <v>0.3</v>
      </c>
      <c r="G159" s="3">
        <v>0.6</v>
      </c>
      <c r="H159" s="3">
        <v>1</v>
      </c>
      <c r="I159" s="3" t="s">
        <v>49</v>
      </c>
      <c r="J159" s="3">
        <v>8</v>
      </c>
      <c r="K159" s="4">
        <v>0.1</v>
      </c>
      <c r="L159" s="8">
        <f>E159/K159+1</f>
        <v>56</v>
      </c>
      <c r="M159" s="3">
        <f>(F159+G159)*2+(2*8*K159)/1000</f>
        <v>1.8015999999999999</v>
      </c>
      <c r="N159" s="3"/>
      <c r="O159" s="3">
        <f t="shared" si="20"/>
        <v>1.8015999999999999</v>
      </c>
      <c r="P159" s="29">
        <f t="shared" si="21"/>
        <v>39.857619753086418</v>
      </c>
    </row>
    <row r="160" spans="3:16" x14ac:dyDescent="0.25">
      <c r="C160" s="3"/>
      <c r="D160" s="6" t="str">
        <f t="shared" si="24"/>
        <v>B168</v>
      </c>
      <c r="E160" s="4">
        <v>5.5</v>
      </c>
      <c r="F160" s="3">
        <v>0.3</v>
      </c>
      <c r="G160" s="3">
        <v>0.6</v>
      </c>
      <c r="H160" s="3">
        <v>1</v>
      </c>
      <c r="I160" s="3" t="s">
        <v>49</v>
      </c>
      <c r="J160" s="3">
        <v>8</v>
      </c>
      <c r="K160" s="4">
        <v>0.15</v>
      </c>
      <c r="L160" s="8">
        <f>(E160-4*G160)/K160</f>
        <v>20.666666666666668</v>
      </c>
      <c r="M160" s="3">
        <f>(F160+G160)*2+(2*8*K160)/1000</f>
        <v>1.8023999999999998</v>
      </c>
      <c r="N160" s="3"/>
      <c r="O160" s="3">
        <f t="shared" si="20"/>
        <v>1.8023999999999998</v>
      </c>
      <c r="P160" s="29">
        <f t="shared" si="21"/>
        <v>14.71589135802469</v>
      </c>
    </row>
    <row r="161" spans="3:16" x14ac:dyDescent="0.25">
      <c r="C161" s="3">
        <v>20</v>
      </c>
      <c r="D161" s="6" t="s">
        <v>27</v>
      </c>
      <c r="E161" s="4">
        <v>5.5</v>
      </c>
      <c r="F161" s="3">
        <v>0.3</v>
      </c>
      <c r="G161" s="3">
        <v>0.6</v>
      </c>
      <c r="H161" s="3">
        <v>1</v>
      </c>
      <c r="I161" s="3" t="s">
        <v>43</v>
      </c>
      <c r="J161" s="3">
        <v>16</v>
      </c>
      <c r="K161" s="4"/>
      <c r="L161" s="3">
        <v>3</v>
      </c>
      <c r="M161" s="6">
        <f>E161</f>
        <v>5.5</v>
      </c>
      <c r="N161" s="3">
        <f>(2*55*J161)/1000</f>
        <v>1.76</v>
      </c>
      <c r="O161" s="3">
        <f t="shared" si="20"/>
        <v>7.26</v>
      </c>
      <c r="P161" s="29">
        <f t="shared" si="21"/>
        <v>34.417777777777779</v>
      </c>
    </row>
    <row r="162" spans="3:16" x14ac:dyDescent="0.25">
      <c r="C162" s="3"/>
      <c r="D162" s="6" t="str">
        <f t="shared" ref="D162:D168" si="25">D161</f>
        <v>B174</v>
      </c>
      <c r="E162" s="4">
        <v>5.5</v>
      </c>
      <c r="F162" s="3">
        <v>0.3</v>
      </c>
      <c r="G162" s="3">
        <v>0.6</v>
      </c>
      <c r="H162" s="3">
        <v>1</v>
      </c>
      <c r="I162" s="3" t="s">
        <v>44</v>
      </c>
      <c r="J162" s="3">
        <v>16</v>
      </c>
      <c r="K162" s="4"/>
      <c r="L162" s="3">
        <v>3</v>
      </c>
      <c r="M162" s="6">
        <f>E162*0.7</f>
        <v>3.8499999999999996</v>
      </c>
      <c r="N162" s="3"/>
      <c r="O162" s="3">
        <f t="shared" si="20"/>
        <v>3.8499999999999996</v>
      </c>
      <c r="P162" s="29">
        <f t="shared" si="21"/>
        <v>18.25185185185185</v>
      </c>
    </row>
    <row r="163" spans="3:16" x14ac:dyDescent="0.25">
      <c r="C163" s="3"/>
      <c r="D163" s="6" t="str">
        <f t="shared" si="25"/>
        <v>B174</v>
      </c>
      <c r="E163" s="4">
        <v>5.5</v>
      </c>
      <c r="F163" s="3">
        <v>0.3</v>
      </c>
      <c r="G163" s="3">
        <v>0.6</v>
      </c>
      <c r="H163" s="3">
        <v>1</v>
      </c>
      <c r="I163" s="3" t="s">
        <v>45</v>
      </c>
      <c r="J163" s="3">
        <v>16</v>
      </c>
      <c r="K163" s="4"/>
      <c r="L163" s="3">
        <v>3</v>
      </c>
      <c r="M163" s="3">
        <f>E163/4+1.275+1/4</f>
        <v>2.9</v>
      </c>
      <c r="N163" s="3"/>
      <c r="O163" s="3">
        <f t="shared" si="20"/>
        <v>2.9</v>
      </c>
      <c r="P163" s="29">
        <f t="shared" si="21"/>
        <v>13.748148148148147</v>
      </c>
    </row>
    <row r="164" spans="3:16" x14ac:dyDescent="0.25">
      <c r="C164" s="3"/>
      <c r="D164" s="6" t="str">
        <f t="shared" si="25"/>
        <v>B174</v>
      </c>
      <c r="E164" s="4">
        <v>5.5</v>
      </c>
      <c r="F164" s="3">
        <v>0.3</v>
      </c>
      <c r="G164" s="3">
        <v>0.6</v>
      </c>
      <c r="H164" s="3">
        <v>1</v>
      </c>
      <c r="I164" s="3" t="s">
        <v>46</v>
      </c>
      <c r="J164" s="3"/>
      <c r="K164" s="4"/>
      <c r="L164" s="3"/>
      <c r="M164" s="3"/>
      <c r="N164" s="3"/>
      <c r="O164" s="3">
        <f t="shared" si="20"/>
        <v>0</v>
      </c>
      <c r="P164" s="29">
        <f t="shared" si="21"/>
        <v>0</v>
      </c>
    </row>
    <row r="165" spans="3:16" x14ac:dyDescent="0.25">
      <c r="C165" s="3"/>
      <c r="D165" s="6" t="str">
        <f t="shared" si="25"/>
        <v>B174</v>
      </c>
      <c r="E165" s="4">
        <v>5.5</v>
      </c>
      <c r="F165" s="3">
        <v>0.3</v>
      </c>
      <c r="G165" s="3">
        <v>0.6</v>
      </c>
      <c r="H165" s="3">
        <v>1</v>
      </c>
      <c r="I165" s="3" t="s">
        <v>47</v>
      </c>
      <c r="J165" s="3">
        <v>16</v>
      </c>
      <c r="K165" s="4"/>
      <c r="L165" s="3">
        <v>2</v>
      </c>
      <c r="M165" s="3">
        <f>E165/4</f>
        <v>1.375</v>
      </c>
      <c r="N165" s="3">
        <f>(55*J165)/1000</f>
        <v>0.88</v>
      </c>
      <c r="O165" s="3">
        <f t="shared" si="20"/>
        <v>2.2549999999999999</v>
      </c>
      <c r="P165" s="29">
        <f t="shared" si="21"/>
        <v>7.1269135802469128</v>
      </c>
    </row>
    <row r="166" spans="3:16" x14ac:dyDescent="0.25">
      <c r="C166" s="3"/>
      <c r="D166" s="6" t="str">
        <f t="shared" si="25"/>
        <v>B174</v>
      </c>
      <c r="E166" s="4">
        <v>5.5</v>
      </c>
      <c r="F166" s="3">
        <v>0.3</v>
      </c>
      <c r="G166" s="3">
        <v>0.6</v>
      </c>
      <c r="H166" s="3">
        <v>1</v>
      </c>
      <c r="I166" s="3" t="s">
        <v>48</v>
      </c>
      <c r="J166" s="3">
        <v>16</v>
      </c>
      <c r="K166" s="4"/>
      <c r="L166" s="3">
        <v>3</v>
      </c>
      <c r="M166" s="3">
        <f>E166</f>
        <v>5.5</v>
      </c>
      <c r="N166" s="3">
        <f>(2*55*J166)/1000</f>
        <v>1.76</v>
      </c>
      <c r="O166" s="3">
        <f t="shared" si="20"/>
        <v>7.26</v>
      </c>
      <c r="P166" s="29">
        <f t="shared" si="21"/>
        <v>34.417777777777779</v>
      </c>
    </row>
    <row r="167" spans="3:16" x14ac:dyDescent="0.25">
      <c r="C167" s="3"/>
      <c r="D167" s="6" t="str">
        <f t="shared" si="25"/>
        <v>B174</v>
      </c>
      <c r="E167" s="4">
        <v>5.5</v>
      </c>
      <c r="F167" s="3">
        <v>0.3</v>
      </c>
      <c r="G167" s="3">
        <v>0.6</v>
      </c>
      <c r="H167" s="3">
        <v>1</v>
      </c>
      <c r="I167" s="3" t="s">
        <v>49</v>
      </c>
      <c r="J167" s="3">
        <v>8</v>
      </c>
      <c r="K167" s="4">
        <v>0.1</v>
      </c>
      <c r="L167" s="8">
        <f>E167/K167+1</f>
        <v>56</v>
      </c>
      <c r="M167" s="3">
        <f>(F167+G167)*2+(2*8*K167)/1000</f>
        <v>1.8015999999999999</v>
      </c>
      <c r="N167" s="3"/>
      <c r="O167" s="3">
        <f t="shared" si="20"/>
        <v>1.8015999999999999</v>
      </c>
      <c r="P167" s="29">
        <f t="shared" si="21"/>
        <v>39.857619753086418</v>
      </c>
    </row>
    <row r="168" spans="3:16" x14ac:dyDescent="0.25">
      <c r="C168" s="3"/>
      <c r="D168" s="6" t="str">
        <f t="shared" si="25"/>
        <v>B174</v>
      </c>
      <c r="E168" s="4">
        <v>5.5</v>
      </c>
      <c r="F168" s="3">
        <v>0.3</v>
      </c>
      <c r="G168" s="3">
        <v>0.6</v>
      </c>
      <c r="H168" s="3">
        <v>1</v>
      </c>
      <c r="I168" s="3" t="s">
        <v>49</v>
      </c>
      <c r="J168" s="3">
        <v>8</v>
      </c>
      <c r="K168" s="4">
        <v>0.15</v>
      </c>
      <c r="L168" s="8">
        <f>(E168-4*G168)/K168</f>
        <v>20.666666666666668</v>
      </c>
      <c r="M168" s="3">
        <f>(F168+G168)*2+(2*8*K168)/1000</f>
        <v>1.8023999999999998</v>
      </c>
      <c r="N168" s="3"/>
      <c r="O168" s="3">
        <f t="shared" si="20"/>
        <v>1.8023999999999998</v>
      </c>
      <c r="P168" s="29">
        <f t="shared" si="21"/>
        <v>14.71589135802469</v>
      </c>
    </row>
    <row r="169" spans="3:16" x14ac:dyDescent="0.25">
      <c r="C169" s="3">
        <v>21</v>
      </c>
      <c r="D169" s="6" t="s">
        <v>28</v>
      </c>
      <c r="E169" s="4">
        <v>6.22</v>
      </c>
      <c r="F169" s="3">
        <v>0.3</v>
      </c>
      <c r="G169" s="3">
        <v>0.6</v>
      </c>
      <c r="H169" s="3">
        <v>1</v>
      </c>
      <c r="I169" s="3" t="s">
        <v>43</v>
      </c>
      <c r="J169" s="3">
        <v>20</v>
      </c>
      <c r="K169" s="4"/>
      <c r="L169" s="3">
        <v>3</v>
      </c>
      <c r="M169" s="6">
        <f>E169</f>
        <v>6.22</v>
      </c>
      <c r="N169" s="3">
        <f>(2*55*J169)/1000</f>
        <v>2.2000000000000002</v>
      </c>
      <c r="O169" s="3">
        <f t="shared" si="20"/>
        <v>8.42</v>
      </c>
      <c r="P169" s="29">
        <f t="shared" si="21"/>
        <v>62.370370370370367</v>
      </c>
    </row>
    <row r="170" spans="3:16" x14ac:dyDescent="0.25">
      <c r="C170" s="3"/>
      <c r="D170" s="6" t="str">
        <f t="shared" ref="D170:D176" si="26">D169</f>
        <v>B181</v>
      </c>
      <c r="E170" s="4">
        <v>6.22</v>
      </c>
      <c r="F170" s="3">
        <v>0.3</v>
      </c>
      <c r="G170" s="3">
        <v>0.6</v>
      </c>
      <c r="H170" s="3">
        <v>1</v>
      </c>
      <c r="I170" s="3" t="s">
        <v>44</v>
      </c>
      <c r="J170" s="3">
        <v>20</v>
      </c>
      <c r="K170" s="4"/>
      <c r="L170" s="3">
        <v>3</v>
      </c>
      <c r="M170" s="6">
        <f>E170*0.7</f>
        <v>4.3539999999999992</v>
      </c>
      <c r="N170" s="3"/>
      <c r="O170" s="3">
        <f t="shared" si="20"/>
        <v>4.3539999999999992</v>
      </c>
      <c r="P170" s="29">
        <f t="shared" si="21"/>
        <v>32.251851851851839</v>
      </c>
    </row>
    <row r="171" spans="3:16" x14ac:dyDescent="0.25">
      <c r="C171" s="3"/>
      <c r="D171" s="6" t="str">
        <f t="shared" si="26"/>
        <v>B181</v>
      </c>
      <c r="E171" s="4">
        <v>6.22</v>
      </c>
      <c r="F171" s="3">
        <v>0.3</v>
      </c>
      <c r="G171" s="3">
        <v>0.6</v>
      </c>
      <c r="H171" s="3">
        <v>1</v>
      </c>
      <c r="I171" s="3" t="s">
        <v>45</v>
      </c>
      <c r="J171" s="3">
        <v>16</v>
      </c>
      <c r="K171" s="4"/>
      <c r="L171" s="3">
        <v>3</v>
      </c>
      <c r="M171" s="3">
        <f>E171/4+5.33/4+1.05</f>
        <v>3.9375</v>
      </c>
      <c r="N171" s="3"/>
      <c r="O171" s="3">
        <f t="shared" si="20"/>
        <v>3.9375</v>
      </c>
      <c r="P171" s="29">
        <f t="shared" si="21"/>
        <v>18.666666666666664</v>
      </c>
    </row>
    <row r="172" spans="3:16" x14ac:dyDescent="0.25">
      <c r="C172" s="3"/>
      <c r="D172" s="6" t="str">
        <f t="shared" si="26"/>
        <v>B181</v>
      </c>
      <c r="E172" s="4">
        <v>6.22</v>
      </c>
      <c r="F172" s="3">
        <v>0.3</v>
      </c>
      <c r="G172" s="3">
        <v>0.6</v>
      </c>
      <c r="H172" s="3">
        <v>1</v>
      </c>
      <c r="I172" s="3" t="s">
        <v>46</v>
      </c>
      <c r="J172" s="3"/>
      <c r="K172" s="4"/>
      <c r="L172" s="3"/>
      <c r="M172" s="3"/>
      <c r="N172" s="3"/>
      <c r="O172" s="3">
        <f t="shared" si="20"/>
        <v>0</v>
      </c>
      <c r="P172" s="29">
        <f t="shared" si="21"/>
        <v>0</v>
      </c>
    </row>
    <row r="173" spans="3:16" x14ac:dyDescent="0.25">
      <c r="C173" s="3"/>
      <c r="D173" s="6" t="str">
        <f t="shared" si="26"/>
        <v>B181</v>
      </c>
      <c r="E173" s="4">
        <v>6.22</v>
      </c>
      <c r="F173" s="3">
        <v>0.3</v>
      </c>
      <c r="G173" s="3">
        <v>0.6</v>
      </c>
      <c r="H173" s="3">
        <v>1</v>
      </c>
      <c r="I173" s="3" t="s">
        <v>47</v>
      </c>
      <c r="J173" s="3">
        <v>16</v>
      </c>
      <c r="K173" s="4"/>
      <c r="L173" s="3">
        <v>3</v>
      </c>
      <c r="M173" s="3">
        <f>E173/4</f>
        <v>1.5549999999999999</v>
      </c>
      <c r="N173" s="3">
        <f>(55*J173)/1000</f>
        <v>0.88</v>
      </c>
      <c r="O173" s="3">
        <f t="shared" si="20"/>
        <v>2.4350000000000001</v>
      </c>
      <c r="P173" s="29">
        <f t="shared" si="21"/>
        <v>11.543703703703702</v>
      </c>
    </row>
    <row r="174" spans="3:16" x14ac:dyDescent="0.25">
      <c r="C174" s="3"/>
      <c r="D174" s="6" t="str">
        <f t="shared" si="26"/>
        <v>B181</v>
      </c>
      <c r="E174" s="4">
        <v>6.22</v>
      </c>
      <c r="F174" s="3">
        <v>0.3</v>
      </c>
      <c r="G174" s="3">
        <v>0.6</v>
      </c>
      <c r="H174" s="3">
        <v>1</v>
      </c>
      <c r="I174" s="3" t="s">
        <v>48</v>
      </c>
      <c r="J174" s="3">
        <v>16</v>
      </c>
      <c r="K174" s="4"/>
      <c r="L174" s="3">
        <v>3</v>
      </c>
      <c r="M174" s="3">
        <f>E174</f>
        <v>6.22</v>
      </c>
      <c r="N174" s="3">
        <f>(2*55*J174)/1000</f>
        <v>1.76</v>
      </c>
      <c r="O174" s="3">
        <f t="shared" si="20"/>
        <v>7.9799999999999995</v>
      </c>
      <c r="P174" s="29">
        <f t="shared" si="21"/>
        <v>37.831111111111106</v>
      </c>
    </row>
    <row r="175" spans="3:16" x14ac:dyDescent="0.25">
      <c r="C175" s="3"/>
      <c r="D175" s="6" t="str">
        <f t="shared" si="26"/>
        <v>B181</v>
      </c>
      <c r="E175" s="4">
        <v>6.22</v>
      </c>
      <c r="F175" s="3">
        <v>0.3</v>
      </c>
      <c r="G175" s="3">
        <v>0.6</v>
      </c>
      <c r="H175" s="3">
        <v>1</v>
      </c>
      <c r="I175" s="3" t="s">
        <v>49</v>
      </c>
      <c r="J175" s="3">
        <v>8</v>
      </c>
      <c r="K175" s="4">
        <v>0.1</v>
      </c>
      <c r="L175" s="8">
        <f>E175/K175+1</f>
        <v>63.199999999999996</v>
      </c>
      <c r="M175" s="3">
        <f>(F175+G175)*2+(2*8*K175)/1000</f>
        <v>1.8015999999999999</v>
      </c>
      <c r="N175" s="3"/>
      <c r="O175" s="3">
        <f t="shared" si="20"/>
        <v>1.8015999999999999</v>
      </c>
      <c r="P175" s="29">
        <f t="shared" si="21"/>
        <v>44.982170864197528</v>
      </c>
    </row>
    <row r="176" spans="3:16" x14ac:dyDescent="0.25">
      <c r="C176" s="3"/>
      <c r="D176" s="6" t="str">
        <f t="shared" si="26"/>
        <v>B181</v>
      </c>
      <c r="E176" s="4">
        <v>6.22</v>
      </c>
      <c r="F176" s="3">
        <v>0.3</v>
      </c>
      <c r="G176" s="3">
        <v>0.6</v>
      </c>
      <c r="H176" s="3">
        <v>1</v>
      </c>
      <c r="I176" s="3" t="s">
        <v>49</v>
      </c>
      <c r="J176" s="3">
        <v>8</v>
      </c>
      <c r="K176" s="4">
        <v>0.15</v>
      </c>
      <c r="L176" s="8">
        <f>(E176-4*G176)/K176</f>
        <v>25.466666666666665</v>
      </c>
      <c r="M176" s="3">
        <f>(F176+G176)*2+(2*8*K176)/1000</f>
        <v>1.8023999999999998</v>
      </c>
      <c r="N176" s="3"/>
      <c r="O176" s="3">
        <f t="shared" si="20"/>
        <v>1.8023999999999998</v>
      </c>
      <c r="P176" s="29">
        <f t="shared" si="21"/>
        <v>18.133775802469131</v>
      </c>
    </row>
    <row r="177" spans="3:16" x14ac:dyDescent="0.25">
      <c r="C177" s="3">
        <v>22</v>
      </c>
      <c r="D177" s="6" t="s">
        <v>29</v>
      </c>
      <c r="E177" s="4">
        <v>6.22</v>
      </c>
      <c r="F177" s="3">
        <v>0.3</v>
      </c>
      <c r="G177" s="3">
        <v>0.6</v>
      </c>
      <c r="H177" s="3">
        <v>2</v>
      </c>
      <c r="I177" s="3" t="s">
        <v>43</v>
      </c>
      <c r="J177" s="3">
        <v>16</v>
      </c>
      <c r="K177" s="4"/>
      <c r="L177" s="3">
        <v>3</v>
      </c>
      <c r="M177" s="6">
        <f>E177</f>
        <v>6.22</v>
      </c>
      <c r="N177" s="3">
        <f>(2*55*J177)/1000</f>
        <v>1.76</v>
      </c>
      <c r="O177" s="3">
        <f t="shared" si="20"/>
        <v>7.9799999999999995</v>
      </c>
      <c r="P177" s="29">
        <f t="shared" si="21"/>
        <v>75.662222222222212</v>
      </c>
    </row>
    <row r="178" spans="3:16" x14ac:dyDescent="0.25">
      <c r="C178" s="3"/>
      <c r="D178" s="6" t="str">
        <f t="shared" ref="D178:D184" si="27">D177</f>
        <v>B188</v>
      </c>
      <c r="E178" s="4">
        <v>6.22</v>
      </c>
      <c r="F178" s="3">
        <v>0.3</v>
      </c>
      <c r="G178" s="3">
        <v>0.6</v>
      </c>
      <c r="H178" s="3">
        <v>2</v>
      </c>
      <c r="I178" s="3" t="s">
        <v>44</v>
      </c>
      <c r="J178" s="3">
        <v>16</v>
      </c>
      <c r="K178" s="4"/>
      <c r="L178" s="3">
        <v>3</v>
      </c>
      <c r="M178" s="6">
        <f>E178*0.7</f>
        <v>4.3539999999999992</v>
      </c>
      <c r="N178" s="3"/>
      <c r="O178" s="3">
        <f t="shared" si="20"/>
        <v>4.3539999999999992</v>
      </c>
      <c r="P178" s="29">
        <f t="shared" si="21"/>
        <v>41.282370370370359</v>
      </c>
    </row>
    <row r="179" spans="3:16" x14ac:dyDescent="0.25">
      <c r="C179" s="3"/>
      <c r="D179" s="6" t="str">
        <f t="shared" si="27"/>
        <v>B188</v>
      </c>
      <c r="E179" s="4">
        <v>6.22</v>
      </c>
      <c r="F179" s="3">
        <v>0.3</v>
      </c>
      <c r="G179" s="3">
        <v>0.6</v>
      </c>
      <c r="H179" s="3">
        <v>2</v>
      </c>
      <c r="I179" s="3" t="s">
        <v>45</v>
      </c>
      <c r="J179" s="3">
        <v>16</v>
      </c>
      <c r="K179" s="4"/>
      <c r="L179" s="3">
        <v>3</v>
      </c>
      <c r="M179" s="3">
        <f>E171/4+0.45+6.028/4</f>
        <v>3.5119999999999996</v>
      </c>
      <c r="N179" s="3"/>
      <c r="O179" s="3">
        <f t="shared" si="20"/>
        <v>3.5119999999999996</v>
      </c>
      <c r="P179" s="29">
        <f t="shared" si="21"/>
        <v>33.298962962962953</v>
      </c>
    </row>
    <row r="180" spans="3:16" x14ac:dyDescent="0.25">
      <c r="C180" s="3"/>
      <c r="D180" s="6" t="str">
        <f t="shared" si="27"/>
        <v>B188</v>
      </c>
      <c r="E180" s="4">
        <v>6.22</v>
      </c>
      <c r="F180" s="3">
        <v>0.3</v>
      </c>
      <c r="G180" s="3">
        <v>0.6</v>
      </c>
      <c r="H180" s="3">
        <v>2</v>
      </c>
      <c r="I180" s="3" t="s">
        <v>46</v>
      </c>
      <c r="J180" s="3"/>
      <c r="K180" s="4"/>
      <c r="L180" s="3"/>
      <c r="M180" s="3"/>
      <c r="N180" s="3"/>
      <c r="O180" s="3">
        <f t="shared" si="20"/>
        <v>0</v>
      </c>
      <c r="P180" s="29">
        <f t="shared" si="21"/>
        <v>0</v>
      </c>
    </row>
    <row r="181" spans="3:16" x14ac:dyDescent="0.25">
      <c r="C181" s="3"/>
      <c r="D181" s="6" t="str">
        <f t="shared" si="27"/>
        <v>B188</v>
      </c>
      <c r="E181" s="4">
        <v>6.22</v>
      </c>
      <c r="F181" s="3">
        <v>0.3</v>
      </c>
      <c r="G181" s="3">
        <v>0.6</v>
      </c>
      <c r="H181" s="3">
        <v>2</v>
      </c>
      <c r="I181" s="3" t="s">
        <v>47</v>
      </c>
      <c r="J181" s="3">
        <v>16</v>
      </c>
      <c r="K181" s="4"/>
      <c r="L181" s="3">
        <v>3</v>
      </c>
      <c r="M181" s="3">
        <f>E181/4</f>
        <v>1.5549999999999999</v>
      </c>
      <c r="N181" s="3">
        <f>(55*J181)/1000</f>
        <v>0.88</v>
      </c>
      <c r="O181" s="3">
        <f t="shared" si="20"/>
        <v>2.4350000000000001</v>
      </c>
      <c r="P181" s="29">
        <f t="shared" si="21"/>
        <v>23.087407407407404</v>
      </c>
    </row>
    <row r="182" spans="3:16" x14ac:dyDescent="0.25">
      <c r="C182" s="3"/>
      <c r="D182" s="6" t="str">
        <f t="shared" si="27"/>
        <v>B188</v>
      </c>
      <c r="E182" s="4">
        <v>6.22</v>
      </c>
      <c r="F182" s="3">
        <v>0.3</v>
      </c>
      <c r="G182" s="3">
        <v>0.6</v>
      </c>
      <c r="H182" s="3">
        <v>2</v>
      </c>
      <c r="I182" s="3" t="s">
        <v>48</v>
      </c>
      <c r="J182" s="3">
        <v>16</v>
      </c>
      <c r="K182" s="4"/>
      <c r="L182" s="3">
        <v>3</v>
      </c>
      <c r="M182" s="3">
        <f>E182</f>
        <v>6.22</v>
      </c>
      <c r="N182" s="3">
        <f>(2*55*J182)/1000</f>
        <v>1.76</v>
      </c>
      <c r="O182" s="3">
        <f t="shared" si="20"/>
        <v>7.9799999999999995</v>
      </c>
      <c r="P182" s="29">
        <f t="shared" si="21"/>
        <v>75.662222222222212</v>
      </c>
    </row>
    <row r="183" spans="3:16" x14ac:dyDescent="0.25">
      <c r="C183" s="3"/>
      <c r="D183" s="6" t="str">
        <f t="shared" si="27"/>
        <v>B188</v>
      </c>
      <c r="E183" s="4">
        <v>6.22</v>
      </c>
      <c r="F183" s="3">
        <v>0.3</v>
      </c>
      <c r="G183" s="3">
        <v>0.6</v>
      </c>
      <c r="H183" s="3">
        <v>2</v>
      </c>
      <c r="I183" s="3" t="s">
        <v>49</v>
      </c>
      <c r="J183" s="3">
        <v>8</v>
      </c>
      <c r="K183" s="4">
        <v>0.1</v>
      </c>
      <c r="L183" s="8">
        <f>E183/K183+1</f>
        <v>63.199999999999996</v>
      </c>
      <c r="M183" s="3">
        <f>(F183+G183)*2+(2*8*K183)/1000</f>
        <v>1.8015999999999999</v>
      </c>
      <c r="N183" s="3"/>
      <c r="O183" s="3">
        <f t="shared" si="20"/>
        <v>1.8015999999999999</v>
      </c>
      <c r="P183" s="29">
        <f t="shared" si="21"/>
        <v>89.964341728395055</v>
      </c>
    </row>
    <row r="184" spans="3:16" x14ac:dyDescent="0.25">
      <c r="C184" s="3"/>
      <c r="D184" s="6" t="str">
        <f t="shared" si="27"/>
        <v>B188</v>
      </c>
      <c r="E184" s="4">
        <v>6.22</v>
      </c>
      <c r="F184" s="3">
        <v>0.3</v>
      </c>
      <c r="G184" s="3">
        <v>0.6</v>
      </c>
      <c r="H184" s="3">
        <v>2</v>
      </c>
      <c r="I184" s="3" t="s">
        <v>49</v>
      </c>
      <c r="J184" s="3">
        <v>8</v>
      </c>
      <c r="K184" s="4">
        <v>0.15</v>
      </c>
      <c r="L184" s="8">
        <f>(E184-4*G184)/K184</f>
        <v>25.466666666666665</v>
      </c>
      <c r="M184" s="3">
        <f>(F184+G184)*2+(2*8*K184)/1000</f>
        <v>1.8023999999999998</v>
      </c>
      <c r="N184" s="3"/>
      <c r="O184" s="3">
        <f t="shared" si="20"/>
        <v>1.8023999999999998</v>
      </c>
      <c r="P184" s="29">
        <f t="shared" si="21"/>
        <v>36.267551604938262</v>
      </c>
    </row>
    <row r="185" spans="3:16" x14ac:dyDescent="0.25">
      <c r="C185" s="3">
        <v>23</v>
      </c>
      <c r="D185" s="6" t="s">
        <v>30</v>
      </c>
      <c r="E185" s="4">
        <v>6</v>
      </c>
      <c r="F185" s="3">
        <v>0.38</v>
      </c>
      <c r="G185" s="3">
        <v>0.6</v>
      </c>
      <c r="H185" s="3">
        <v>1</v>
      </c>
      <c r="I185" s="3" t="s">
        <v>43</v>
      </c>
      <c r="J185" s="3">
        <v>20</v>
      </c>
      <c r="K185" s="4"/>
      <c r="L185" s="3">
        <v>3</v>
      </c>
      <c r="M185" s="6">
        <f>E185</f>
        <v>6</v>
      </c>
      <c r="N185" s="3">
        <f>(2*55*J185)/1000</f>
        <v>2.2000000000000002</v>
      </c>
      <c r="O185" s="3">
        <f t="shared" si="20"/>
        <v>8.1999999999999993</v>
      </c>
      <c r="P185" s="29">
        <f t="shared" si="21"/>
        <v>60.740740740740733</v>
      </c>
    </row>
    <row r="186" spans="3:16" x14ac:dyDescent="0.25">
      <c r="C186" s="3"/>
      <c r="D186" s="6" t="str">
        <f t="shared" ref="D186:D193" si="28">D185</f>
        <v>B146</v>
      </c>
      <c r="E186" s="4">
        <v>6</v>
      </c>
      <c r="F186" s="3">
        <v>0.38</v>
      </c>
      <c r="G186" s="3">
        <v>0.6</v>
      </c>
      <c r="H186" s="3">
        <v>1</v>
      </c>
      <c r="I186" s="3" t="s">
        <v>43</v>
      </c>
      <c r="J186" s="3">
        <v>16</v>
      </c>
      <c r="K186" s="4"/>
      <c r="L186" s="3">
        <v>3</v>
      </c>
      <c r="M186" s="6">
        <f>E186</f>
        <v>6</v>
      </c>
      <c r="N186" s="3">
        <f>(2*55*J186)/1000</f>
        <v>1.76</v>
      </c>
      <c r="O186" s="3">
        <f t="shared" si="20"/>
        <v>7.76</v>
      </c>
      <c r="P186" s="29">
        <f t="shared" si="21"/>
        <v>36.788148148148146</v>
      </c>
    </row>
    <row r="187" spans="3:16" x14ac:dyDescent="0.25">
      <c r="C187" s="3"/>
      <c r="D187" s="6" t="str">
        <f t="shared" si="28"/>
        <v>B146</v>
      </c>
      <c r="E187" s="4">
        <v>6</v>
      </c>
      <c r="F187" s="3">
        <v>0.38</v>
      </c>
      <c r="G187" s="3">
        <v>0.6</v>
      </c>
      <c r="H187" s="3">
        <v>1</v>
      </c>
      <c r="I187" s="3" t="s">
        <v>44</v>
      </c>
      <c r="J187" s="3"/>
      <c r="K187" s="4"/>
      <c r="L187" s="3"/>
      <c r="M187" s="3"/>
      <c r="N187" s="3"/>
      <c r="O187" s="3">
        <f t="shared" si="20"/>
        <v>0</v>
      </c>
      <c r="P187" s="29">
        <f t="shared" si="21"/>
        <v>0</v>
      </c>
    </row>
    <row r="188" spans="3:16" x14ac:dyDescent="0.25">
      <c r="C188" s="3"/>
      <c r="D188" s="10" t="str">
        <f t="shared" si="28"/>
        <v>B146</v>
      </c>
      <c r="E188" s="17">
        <v>6</v>
      </c>
      <c r="F188" s="10">
        <v>0.38</v>
      </c>
      <c r="G188" s="10">
        <v>0.6</v>
      </c>
      <c r="H188" s="10">
        <v>1</v>
      </c>
      <c r="I188" s="10" t="s">
        <v>45</v>
      </c>
      <c r="J188" s="10">
        <v>20</v>
      </c>
      <c r="K188" s="17"/>
      <c r="L188" s="10">
        <v>3</v>
      </c>
      <c r="M188" s="10">
        <f>5.4/4+6/4+0.45</f>
        <v>3.3000000000000003</v>
      </c>
      <c r="N188" s="10"/>
      <c r="O188" s="10">
        <f t="shared" si="20"/>
        <v>3.3000000000000003</v>
      </c>
      <c r="P188" s="29">
        <f t="shared" si="21"/>
        <v>24.444444444444446</v>
      </c>
    </row>
    <row r="189" spans="3:16" x14ac:dyDescent="0.25">
      <c r="C189" s="3"/>
      <c r="D189" s="6" t="str">
        <f t="shared" si="28"/>
        <v>B146</v>
      </c>
      <c r="E189" s="4">
        <v>6</v>
      </c>
      <c r="F189" s="3">
        <v>0.38</v>
      </c>
      <c r="G189" s="3">
        <v>0.6</v>
      </c>
      <c r="H189" s="3">
        <v>1</v>
      </c>
      <c r="I189" s="3" t="s">
        <v>46</v>
      </c>
      <c r="J189" s="3"/>
      <c r="K189" s="4"/>
      <c r="L189" s="3"/>
      <c r="M189" s="3"/>
      <c r="N189" s="3"/>
      <c r="O189" s="3">
        <f t="shared" si="20"/>
        <v>0</v>
      </c>
      <c r="P189" s="29">
        <f t="shared" si="21"/>
        <v>0</v>
      </c>
    </row>
    <row r="190" spans="3:16" x14ac:dyDescent="0.25">
      <c r="C190" s="3"/>
      <c r="D190" s="6" t="str">
        <f t="shared" si="28"/>
        <v>B146</v>
      </c>
      <c r="E190" s="4">
        <v>6</v>
      </c>
      <c r="F190" s="3">
        <v>0.38</v>
      </c>
      <c r="G190" s="3">
        <v>0.6</v>
      </c>
      <c r="H190" s="3">
        <v>1</v>
      </c>
      <c r="I190" s="3" t="s">
        <v>47</v>
      </c>
      <c r="J190" s="3">
        <v>16</v>
      </c>
      <c r="K190" s="4"/>
      <c r="L190" s="3">
        <v>3</v>
      </c>
      <c r="M190" s="3">
        <f>E190/4</f>
        <v>1.5</v>
      </c>
      <c r="N190" s="3">
        <f>(55*J190)/1000</f>
        <v>0.88</v>
      </c>
      <c r="O190" s="3">
        <f t="shared" si="20"/>
        <v>2.38</v>
      </c>
      <c r="P190" s="29">
        <f t="shared" si="21"/>
        <v>11.282962962962962</v>
      </c>
    </row>
    <row r="191" spans="3:16" x14ac:dyDescent="0.25">
      <c r="C191" s="3"/>
      <c r="D191" s="6" t="str">
        <f t="shared" si="28"/>
        <v>B146</v>
      </c>
      <c r="E191" s="4">
        <v>6</v>
      </c>
      <c r="F191" s="3">
        <v>0.38</v>
      </c>
      <c r="G191" s="3">
        <v>0.6</v>
      </c>
      <c r="H191" s="3">
        <v>1</v>
      </c>
      <c r="I191" s="3" t="s">
        <v>48</v>
      </c>
      <c r="J191" s="3">
        <v>16</v>
      </c>
      <c r="K191" s="4"/>
      <c r="L191" s="3">
        <v>3</v>
      </c>
      <c r="M191" s="3">
        <f>E191</f>
        <v>6</v>
      </c>
      <c r="N191" s="3">
        <f>(2*55*J191)/1000</f>
        <v>1.76</v>
      </c>
      <c r="O191" s="3">
        <f t="shared" si="20"/>
        <v>7.76</v>
      </c>
      <c r="P191" s="29">
        <f t="shared" si="21"/>
        <v>36.788148148148146</v>
      </c>
    </row>
    <row r="192" spans="3:16" x14ac:dyDescent="0.25">
      <c r="C192" s="3"/>
      <c r="D192" s="6" t="str">
        <f t="shared" si="28"/>
        <v>B146</v>
      </c>
      <c r="E192" s="4">
        <v>6</v>
      </c>
      <c r="F192" s="3">
        <v>0.38</v>
      </c>
      <c r="G192" s="3">
        <v>0.6</v>
      </c>
      <c r="H192" s="3">
        <v>1</v>
      </c>
      <c r="I192" s="3" t="s">
        <v>49</v>
      </c>
      <c r="J192" s="3">
        <v>10</v>
      </c>
      <c r="K192" s="4">
        <v>0.1</v>
      </c>
      <c r="L192" s="8">
        <f>E192/K192+1</f>
        <v>61</v>
      </c>
      <c r="M192" s="3">
        <f>(F192+G192)*2+(2*8*K192)/1000</f>
        <v>1.9616</v>
      </c>
      <c r="N192" s="3"/>
      <c r="O192" s="3">
        <f t="shared" si="20"/>
        <v>1.9616</v>
      </c>
      <c r="P192" s="29">
        <f t="shared" si="21"/>
        <v>73.862716049382712</v>
      </c>
    </row>
    <row r="193" spans="3:16" x14ac:dyDescent="0.25">
      <c r="C193" s="3"/>
      <c r="D193" s="6" t="str">
        <f t="shared" si="28"/>
        <v>B146</v>
      </c>
      <c r="E193" s="4">
        <v>6</v>
      </c>
      <c r="F193" s="3">
        <v>0.38</v>
      </c>
      <c r="G193" s="3">
        <v>0.6</v>
      </c>
      <c r="H193" s="3">
        <v>1</v>
      </c>
      <c r="I193" s="3" t="s">
        <v>49</v>
      </c>
      <c r="J193" s="3">
        <v>10</v>
      </c>
      <c r="K193" s="4">
        <v>0.15</v>
      </c>
      <c r="L193" s="8">
        <f>(E193-4*G193)/K193</f>
        <v>24</v>
      </c>
      <c r="M193" s="3">
        <f>(F193+G193)*2+(2*8*K193)/1000</f>
        <v>1.9623999999999999</v>
      </c>
      <c r="N193" s="3"/>
      <c r="O193" s="3">
        <f t="shared" si="20"/>
        <v>1.9623999999999999</v>
      </c>
      <c r="P193" s="29">
        <f t="shared" si="21"/>
        <v>29.072592592592592</v>
      </c>
    </row>
    <row r="194" spans="3:16" x14ac:dyDescent="0.25">
      <c r="C194" s="3">
        <v>24</v>
      </c>
      <c r="D194" s="6" t="s">
        <v>31</v>
      </c>
      <c r="E194" s="4">
        <v>6</v>
      </c>
      <c r="F194" s="3">
        <v>0.3</v>
      </c>
      <c r="G194" s="3">
        <v>0.6</v>
      </c>
      <c r="H194" s="3">
        <v>1</v>
      </c>
      <c r="I194" s="3" t="s">
        <v>43</v>
      </c>
      <c r="J194" s="3">
        <v>20</v>
      </c>
      <c r="K194" s="4"/>
      <c r="L194" s="3">
        <v>3</v>
      </c>
      <c r="M194" s="6">
        <f>E194</f>
        <v>6</v>
      </c>
      <c r="N194" s="3">
        <f>(2*55*J194)/1000</f>
        <v>2.2000000000000002</v>
      </c>
      <c r="O194" s="3">
        <f t="shared" si="20"/>
        <v>8.1999999999999993</v>
      </c>
      <c r="P194" s="29">
        <f t="shared" si="21"/>
        <v>60.740740740740733</v>
      </c>
    </row>
    <row r="195" spans="3:16" x14ac:dyDescent="0.25">
      <c r="C195" s="3"/>
      <c r="D195" s="6" t="str">
        <f t="shared" ref="D195:D201" si="29">D194</f>
        <v>B130</v>
      </c>
      <c r="E195" s="4">
        <v>6</v>
      </c>
      <c r="F195" s="3">
        <v>0.3</v>
      </c>
      <c r="G195" s="3">
        <v>0.6</v>
      </c>
      <c r="H195" s="3">
        <v>1</v>
      </c>
      <c r="I195" s="3" t="s">
        <v>44</v>
      </c>
      <c r="J195" s="3">
        <v>16</v>
      </c>
      <c r="K195" s="4"/>
      <c r="L195" s="3">
        <v>3</v>
      </c>
      <c r="M195" s="6">
        <f>E195*0.7</f>
        <v>4.1999999999999993</v>
      </c>
      <c r="N195" s="3"/>
      <c r="O195" s="3">
        <f t="shared" si="20"/>
        <v>4.1999999999999993</v>
      </c>
      <c r="P195" s="29">
        <f t="shared" si="21"/>
        <v>19.911111111111108</v>
      </c>
    </row>
    <row r="196" spans="3:16" x14ac:dyDescent="0.25">
      <c r="C196" s="3"/>
      <c r="D196" s="6" t="str">
        <f t="shared" si="29"/>
        <v>B130</v>
      </c>
      <c r="E196" s="4">
        <v>6</v>
      </c>
      <c r="F196" s="3">
        <v>0.3</v>
      </c>
      <c r="G196" s="3">
        <v>0.6</v>
      </c>
      <c r="H196" s="3">
        <v>1</v>
      </c>
      <c r="I196" s="3" t="s">
        <v>45</v>
      </c>
      <c r="J196" s="3">
        <v>16</v>
      </c>
      <c r="K196" s="4"/>
      <c r="L196" s="3">
        <v>3</v>
      </c>
      <c r="M196" s="3"/>
      <c r="N196" s="3"/>
      <c r="O196" s="3">
        <f t="shared" ref="O196:O241" si="30">M196+N196</f>
        <v>0</v>
      </c>
      <c r="P196" s="29">
        <f t="shared" ref="P196:P241" si="31">((J196*J196)/162)*O196*L196*H196</f>
        <v>0</v>
      </c>
    </row>
    <row r="197" spans="3:16" x14ac:dyDescent="0.25">
      <c r="C197" s="3"/>
      <c r="D197" s="6" t="str">
        <f t="shared" si="29"/>
        <v>B130</v>
      </c>
      <c r="E197" s="4">
        <v>6</v>
      </c>
      <c r="F197" s="3">
        <v>0.3</v>
      </c>
      <c r="G197" s="3">
        <v>0.6</v>
      </c>
      <c r="H197" s="3">
        <v>1</v>
      </c>
      <c r="I197" s="3" t="s">
        <v>46</v>
      </c>
      <c r="J197" s="3"/>
      <c r="K197" s="4"/>
      <c r="L197" s="3"/>
      <c r="M197" s="3"/>
      <c r="N197" s="3"/>
      <c r="O197" s="3">
        <f t="shared" si="30"/>
        <v>0</v>
      </c>
      <c r="P197" s="29">
        <f t="shared" si="31"/>
        <v>0</v>
      </c>
    </row>
    <row r="198" spans="3:16" x14ac:dyDescent="0.25">
      <c r="C198" s="3"/>
      <c r="D198" s="6" t="str">
        <f t="shared" si="29"/>
        <v>B130</v>
      </c>
      <c r="E198" s="4">
        <v>6</v>
      </c>
      <c r="F198" s="3">
        <v>0.3</v>
      </c>
      <c r="G198" s="3">
        <v>0.6</v>
      </c>
      <c r="H198" s="3">
        <v>1</v>
      </c>
      <c r="I198" s="3" t="s">
        <v>47</v>
      </c>
      <c r="J198" s="3">
        <v>16</v>
      </c>
      <c r="K198" s="4"/>
      <c r="L198" s="3">
        <v>3</v>
      </c>
      <c r="M198" s="3">
        <f>E198/4</f>
        <v>1.5</v>
      </c>
      <c r="N198" s="3">
        <f>(55*J198)/1000</f>
        <v>0.88</v>
      </c>
      <c r="O198" s="3">
        <f t="shared" si="30"/>
        <v>2.38</v>
      </c>
      <c r="P198" s="29">
        <f t="shared" si="31"/>
        <v>11.282962962962962</v>
      </c>
    </row>
    <row r="199" spans="3:16" x14ac:dyDescent="0.25">
      <c r="C199" s="3"/>
      <c r="D199" s="6" t="str">
        <f t="shared" si="29"/>
        <v>B130</v>
      </c>
      <c r="E199" s="4">
        <v>6</v>
      </c>
      <c r="F199" s="3">
        <v>0.3</v>
      </c>
      <c r="G199" s="3">
        <v>0.6</v>
      </c>
      <c r="H199" s="3">
        <v>1</v>
      </c>
      <c r="I199" s="3" t="s">
        <v>48</v>
      </c>
      <c r="J199" s="3">
        <v>16</v>
      </c>
      <c r="K199" s="4"/>
      <c r="L199" s="3">
        <v>3</v>
      </c>
      <c r="M199" s="3">
        <f>E199</f>
        <v>6</v>
      </c>
      <c r="N199" s="3">
        <f>(2*55*J199)/1000</f>
        <v>1.76</v>
      </c>
      <c r="O199" s="3">
        <f t="shared" si="30"/>
        <v>7.76</v>
      </c>
      <c r="P199" s="29">
        <f t="shared" si="31"/>
        <v>36.788148148148146</v>
      </c>
    </row>
    <row r="200" spans="3:16" x14ac:dyDescent="0.25">
      <c r="C200" s="3"/>
      <c r="D200" s="6" t="str">
        <f t="shared" si="29"/>
        <v>B130</v>
      </c>
      <c r="E200" s="4">
        <v>6</v>
      </c>
      <c r="F200" s="3">
        <v>0.3</v>
      </c>
      <c r="G200" s="3">
        <v>0.6</v>
      </c>
      <c r="H200" s="3">
        <v>1</v>
      </c>
      <c r="I200" s="3" t="s">
        <v>49</v>
      </c>
      <c r="J200" s="3">
        <v>8</v>
      </c>
      <c r="K200" s="4">
        <v>0.1</v>
      </c>
      <c r="L200" s="8">
        <f>E200/K200+1</f>
        <v>61</v>
      </c>
      <c r="M200" s="3">
        <f>(F200+G200)*2+(2*8*K200)/1000</f>
        <v>1.8015999999999999</v>
      </c>
      <c r="N200" s="3"/>
      <c r="O200" s="3">
        <f t="shared" si="30"/>
        <v>1.8015999999999999</v>
      </c>
      <c r="P200" s="29">
        <f t="shared" si="31"/>
        <v>43.416335802469135</v>
      </c>
    </row>
    <row r="201" spans="3:16" x14ac:dyDescent="0.25">
      <c r="C201" s="3"/>
      <c r="D201" s="6" t="str">
        <f t="shared" si="29"/>
        <v>B130</v>
      </c>
      <c r="E201" s="4">
        <v>6</v>
      </c>
      <c r="F201" s="3">
        <v>0.3</v>
      </c>
      <c r="G201" s="3">
        <v>0.6</v>
      </c>
      <c r="H201" s="3">
        <v>1</v>
      </c>
      <c r="I201" s="3" t="s">
        <v>49</v>
      </c>
      <c r="J201" s="3">
        <v>8</v>
      </c>
      <c r="K201" s="4">
        <v>0.15</v>
      </c>
      <c r="L201" s="8">
        <f>(E201-4*G201)/K201</f>
        <v>24</v>
      </c>
      <c r="M201" s="3">
        <f>(F201+G201)*2+(2*8*K201)/1000</f>
        <v>1.8023999999999998</v>
      </c>
      <c r="N201" s="3"/>
      <c r="O201" s="3">
        <f t="shared" si="30"/>
        <v>1.8023999999999998</v>
      </c>
      <c r="P201" s="29">
        <f t="shared" si="31"/>
        <v>17.089422222222218</v>
      </c>
    </row>
    <row r="202" spans="3:16" x14ac:dyDescent="0.25">
      <c r="C202" s="3">
        <v>25</v>
      </c>
      <c r="D202" s="6" t="s">
        <v>32</v>
      </c>
      <c r="E202" s="4">
        <v>6</v>
      </c>
      <c r="F202" s="3">
        <v>0.3</v>
      </c>
      <c r="G202" s="3">
        <v>0.6</v>
      </c>
      <c r="H202" s="3">
        <v>1</v>
      </c>
      <c r="I202" s="3" t="s">
        <v>43</v>
      </c>
      <c r="J202" s="3">
        <v>16</v>
      </c>
      <c r="K202" s="4"/>
      <c r="L202" s="3">
        <v>3</v>
      </c>
      <c r="M202" s="6">
        <f>E202</f>
        <v>6</v>
      </c>
      <c r="N202" s="3">
        <f>(2*55*J202)/1000</f>
        <v>1.76</v>
      </c>
      <c r="O202" s="3">
        <f t="shared" si="30"/>
        <v>7.76</v>
      </c>
      <c r="P202" s="29">
        <f t="shared" si="31"/>
        <v>36.788148148148146</v>
      </c>
    </row>
    <row r="203" spans="3:16" x14ac:dyDescent="0.25">
      <c r="C203" s="3"/>
      <c r="D203" s="6" t="str">
        <f t="shared" ref="D203:D209" si="32">D202</f>
        <v>B160</v>
      </c>
      <c r="E203" s="4">
        <v>6</v>
      </c>
      <c r="F203" s="3">
        <v>0.3</v>
      </c>
      <c r="G203" s="3">
        <v>0.6</v>
      </c>
      <c r="H203" s="3">
        <v>1</v>
      </c>
      <c r="I203" s="3" t="s">
        <v>44</v>
      </c>
      <c r="J203" s="3">
        <v>16</v>
      </c>
      <c r="K203" s="4"/>
      <c r="L203" s="3">
        <v>3</v>
      </c>
      <c r="M203" s="6">
        <f>E203*0.7</f>
        <v>4.1999999999999993</v>
      </c>
      <c r="N203" s="3"/>
      <c r="O203" s="3">
        <f t="shared" si="30"/>
        <v>4.1999999999999993</v>
      </c>
      <c r="P203" s="29">
        <f t="shared" si="31"/>
        <v>19.911111111111108</v>
      </c>
    </row>
    <row r="204" spans="3:16" x14ac:dyDescent="0.25">
      <c r="C204" s="3"/>
      <c r="D204" s="20" t="str">
        <f t="shared" si="32"/>
        <v>B160</v>
      </c>
      <c r="E204" s="21">
        <v>6</v>
      </c>
      <c r="F204" s="20">
        <v>0.3</v>
      </c>
      <c r="G204" s="20">
        <v>0.6</v>
      </c>
      <c r="H204" s="20">
        <v>1</v>
      </c>
      <c r="I204" s="20" t="s">
        <v>45</v>
      </c>
      <c r="J204" s="20">
        <v>16</v>
      </c>
      <c r="K204" s="21"/>
      <c r="L204" s="20">
        <v>3</v>
      </c>
      <c r="M204" s="22">
        <f>6/4+E204/4+0.45</f>
        <v>3.45</v>
      </c>
      <c r="N204" s="20"/>
      <c r="O204" s="20">
        <f t="shared" si="30"/>
        <v>3.45</v>
      </c>
      <c r="P204" s="29">
        <f t="shared" si="31"/>
        <v>16.355555555555554</v>
      </c>
    </row>
    <row r="205" spans="3:16" x14ac:dyDescent="0.25">
      <c r="C205" s="3"/>
      <c r="D205" s="6" t="str">
        <f t="shared" si="32"/>
        <v>B160</v>
      </c>
      <c r="E205" s="4">
        <v>6</v>
      </c>
      <c r="F205" s="3">
        <v>0.3</v>
      </c>
      <c r="G205" s="3">
        <v>0.6</v>
      </c>
      <c r="H205" s="3">
        <v>1</v>
      </c>
      <c r="I205" s="3" t="s">
        <v>46</v>
      </c>
      <c r="J205" s="3"/>
      <c r="K205" s="4"/>
      <c r="L205" s="3"/>
      <c r="M205" s="3"/>
      <c r="N205" s="3"/>
      <c r="O205" s="3">
        <f t="shared" si="30"/>
        <v>0</v>
      </c>
      <c r="P205" s="29">
        <f t="shared" si="31"/>
        <v>0</v>
      </c>
    </row>
    <row r="206" spans="3:16" x14ac:dyDescent="0.25">
      <c r="C206" s="3"/>
      <c r="D206" s="6" t="str">
        <f t="shared" si="32"/>
        <v>B160</v>
      </c>
      <c r="E206" s="4">
        <v>6</v>
      </c>
      <c r="F206" s="3">
        <v>0.3</v>
      </c>
      <c r="G206" s="3">
        <v>0.6</v>
      </c>
      <c r="H206" s="3">
        <v>1</v>
      </c>
      <c r="I206" s="3" t="s">
        <v>47</v>
      </c>
      <c r="J206" s="3">
        <v>16</v>
      </c>
      <c r="K206" s="4"/>
      <c r="L206" s="3">
        <v>2</v>
      </c>
      <c r="M206" s="3">
        <f>E206/4</f>
        <v>1.5</v>
      </c>
      <c r="N206" s="3">
        <f>(55*J206)/1000</f>
        <v>0.88</v>
      </c>
      <c r="O206" s="3">
        <f t="shared" si="30"/>
        <v>2.38</v>
      </c>
      <c r="P206" s="29">
        <f t="shared" si="31"/>
        <v>7.5219753086419745</v>
      </c>
    </row>
    <row r="207" spans="3:16" x14ac:dyDescent="0.25">
      <c r="C207" s="3"/>
      <c r="D207" s="6" t="str">
        <f t="shared" si="32"/>
        <v>B160</v>
      </c>
      <c r="E207" s="4">
        <v>6</v>
      </c>
      <c r="F207" s="3">
        <v>0.3</v>
      </c>
      <c r="G207" s="3">
        <v>0.6</v>
      </c>
      <c r="H207" s="3">
        <v>1</v>
      </c>
      <c r="I207" s="3" t="s">
        <v>48</v>
      </c>
      <c r="J207" s="3">
        <v>16</v>
      </c>
      <c r="K207" s="4"/>
      <c r="L207" s="3">
        <v>3</v>
      </c>
      <c r="M207" s="3">
        <f>E207</f>
        <v>6</v>
      </c>
      <c r="N207" s="3">
        <f>(2*55*J207)/1000</f>
        <v>1.76</v>
      </c>
      <c r="O207" s="3">
        <f t="shared" si="30"/>
        <v>7.76</v>
      </c>
      <c r="P207" s="29">
        <f t="shared" si="31"/>
        <v>36.788148148148146</v>
      </c>
    </row>
    <row r="208" spans="3:16" x14ac:dyDescent="0.25">
      <c r="C208" s="3"/>
      <c r="D208" s="6" t="str">
        <f t="shared" si="32"/>
        <v>B160</v>
      </c>
      <c r="E208" s="4">
        <v>6</v>
      </c>
      <c r="F208" s="3">
        <v>0.3</v>
      </c>
      <c r="G208" s="3">
        <v>0.6</v>
      </c>
      <c r="H208" s="3">
        <v>1</v>
      </c>
      <c r="I208" s="3" t="s">
        <v>49</v>
      </c>
      <c r="J208" s="3">
        <v>8</v>
      </c>
      <c r="K208" s="4">
        <v>0.1</v>
      </c>
      <c r="L208" s="8">
        <f>E208/K208+1</f>
        <v>61</v>
      </c>
      <c r="M208" s="3">
        <f>(F208+G208)*2+(2*8*K208)/1000</f>
        <v>1.8015999999999999</v>
      </c>
      <c r="N208" s="3"/>
      <c r="O208" s="3">
        <f t="shared" si="30"/>
        <v>1.8015999999999999</v>
      </c>
      <c r="P208" s="29">
        <f t="shared" si="31"/>
        <v>43.416335802469135</v>
      </c>
    </row>
    <row r="209" spans="3:16" x14ac:dyDescent="0.25">
      <c r="C209" s="3"/>
      <c r="D209" s="6" t="str">
        <f t="shared" si="32"/>
        <v>B160</v>
      </c>
      <c r="E209" s="4">
        <v>6</v>
      </c>
      <c r="F209" s="3">
        <v>0.3</v>
      </c>
      <c r="G209" s="3">
        <v>0.6</v>
      </c>
      <c r="H209" s="3">
        <v>1</v>
      </c>
      <c r="I209" s="3" t="s">
        <v>49</v>
      </c>
      <c r="J209" s="3">
        <v>8</v>
      </c>
      <c r="K209" s="4">
        <v>0.15</v>
      </c>
      <c r="L209" s="8">
        <f>(E209-4*G209)/K209</f>
        <v>24</v>
      </c>
      <c r="M209" s="3">
        <f>(F209+G209)*2+(2*8*K209)/1000</f>
        <v>1.8023999999999998</v>
      </c>
      <c r="N209" s="3"/>
      <c r="O209" s="3">
        <f t="shared" si="30"/>
        <v>1.8023999999999998</v>
      </c>
      <c r="P209" s="29">
        <f t="shared" si="31"/>
        <v>17.089422222222218</v>
      </c>
    </row>
    <row r="210" spans="3:16" x14ac:dyDescent="0.25">
      <c r="C210" s="3">
        <v>26</v>
      </c>
      <c r="D210" s="6" t="s">
        <v>33</v>
      </c>
      <c r="E210" s="4">
        <v>6</v>
      </c>
      <c r="F210" s="3">
        <v>0.3</v>
      </c>
      <c r="G210" s="3">
        <v>0.6</v>
      </c>
      <c r="H210" s="3">
        <v>1</v>
      </c>
      <c r="I210" s="3" t="s">
        <v>43</v>
      </c>
      <c r="J210" s="3">
        <v>20</v>
      </c>
      <c r="K210" s="4"/>
      <c r="L210" s="3">
        <v>3</v>
      </c>
      <c r="M210" s="6">
        <f>E210</f>
        <v>6</v>
      </c>
      <c r="N210" s="3">
        <f>(2*55*J210)/1000</f>
        <v>2.2000000000000002</v>
      </c>
      <c r="O210" s="3">
        <f t="shared" si="30"/>
        <v>8.1999999999999993</v>
      </c>
      <c r="P210" s="29">
        <f t="shared" si="31"/>
        <v>60.740740740740733</v>
      </c>
    </row>
    <row r="211" spans="3:16" x14ac:dyDescent="0.25">
      <c r="C211" s="3"/>
      <c r="D211" s="6" t="str">
        <f t="shared" ref="D211:D217" si="33">D210</f>
        <v>B167</v>
      </c>
      <c r="E211" s="4">
        <v>6</v>
      </c>
      <c r="F211" s="3">
        <v>0.3</v>
      </c>
      <c r="G211" s="3">
        <v>0.6</v>
      </c>
      <c r="H211" s="3">
        <v>1</v>
      </c>
      <c r="I211" s="3" t="s">
        <v>44</v>
      </c>
      <c r="J211" s="3">
        <v>16</v>
      </c>
      <c r="K211" s="4"/>
      <c r="L211" s="3">
        <v>2</v>
      </c>
      <c r="M211" s="6">
        <f>E211*0.7</f>
        <v>4.1999999999999993</v>
      </c>
      <c r="N211" s="3"/>
      <c r="O211" s="3">
        <f t="shared" si="30"/>
        <v>4.1999999999999993</v>
      </c>
      <c r="P211" s="29">
        <f t="shared" si="31"/>
        <v>13.274074074074072</v>
      </c>
    </row>
    <row r="212" spans="3:16" x14ac:dyDescent="0.25">
      <c r="C212" s="3"/>
      <c r="D212" s="24" t="str">
        <f t="shared" si="33"/>
        <v>B167</v>
      </c>
      <c r="E212" s="25">
        <v>6</v>
      </c>
      <c r="F212" s="24">
        <v>0.3</v>
      </c>
      <c r="G212" s="24">
        <v>0.6</v>
      </c>
      <c r="H212" s="24">
        <v>1</v>
      </c>
      <c r="I212" s="24" t="s">
        <v>45</v>
      </c>
      <c r="J212" s="24">
        <v>16</v>
      </c>
      <c r="K212" s="25"/>
      <c r="L212" s="24">
        <v>3</v>
      </c>
      <c r="M212" s="24">
        <f>E212/4+E155/4+0.45</f>
        <v>3.3250000000000002</v>
      </c>
      <c r="N212" s="24"/>
      <c r="O212" s="24">
        <f t="shared" si="30"/>
        <v>3.3250000000000002</v>
      </c>
      <c r="P212" s="29">
        <f t="shared" si="31"/>
        <v>15.762962962962963</v>
      </c>
    </row>
    <row r="213" spans="3:16" x14ac:dyDescent="0.25">
      <c r="C213" s="3"/>
      <c r="D213" s="6" t="str">
        <f t="shared" si="33"/>
        <v>B167</v>
      </c>
      <c r="E213" s="4">
        <v>6</v>
      </c>
      <c r="F213" s="3">
        <v>0.3</v>
      </c>
      <c r="G213" s="3">
        <v>0.6</v>
      </c>
      <c r="H213" s="3">
        <v>1</v>
      </c>
      <c r="I213" s="3" t="s">
        <v>46</v>
      </c>
      <c r="J213" s="3"/>
      <c r="K213" s="4"/>
      <c r="L213" s="3"/>
      <c r="M213" s="3"/>
      <c r="N213" s="3"/>
      <c r="O213" s="3">
        <f t="shared" si="30"/>
        <v>0</v>
      </c>
      <c r="P213" s="29">
        <f t="shared" si="31"/>
        <v>0</v>
      </c>
    </row>
    <row r="214" spans="3:16" x14ac:dyDescent="0.25">
      <c r="C214" s="3"/>
      <c r="D214" s="6" t="str">
        <f t="shared" si="33"/>
        <v>B167</v>
      </c>
      <c r="E214" s="4">
        <v>6</v>
      </c>
      <c r="F214" s="3">
        <v>0.3</v>
      </c>
      <c r="G214" s="3">
        <v>0.6</v>
      </c>
      <c r="H214" s="3">
        <v>1</v>
      </c>
      <c r="I214" s="3" t="s">
        <v>47</v>
      </c>
      <c r="J214" s="3">
        <v>16</v>
      </c>
      <c r="K214" s="4"/>
      <c r="L214" s="3">
        <v>3</v>
      </c>
      <c r="M214" s="3">
        <f>E214/4</f>
        <v>1.5</v>
      </c>
      <c r="N214" s="3">
        <f>(55*J214)/1000</f>
        <v>0.88</v>
      </c>
      <c r="O214" s="3">
        <f t="shared" si="30"/>
        <v>2.38</v>
      </c>
      <c r="P214" s="29">
        <f t="shared" si="31"/>
        <v>11.282962962962962</v>
      </c>
    </row>
    <row r="215" spans="3:16" x14ac:dyDescent="0.25">
      <c r="C215" s="3"/>
      <c r="D215" s="6" t="str">
        <f t="shared" si="33"/>
        <v>B167</v>
      </c>
      <c r="E215" s="4">
        <v>6</v>
      </c>
      <c r="F215" s="3">
        <v>0.3</v>
      </c>
      <c r="G215" s="3">
        <v>0.6</v>
      </c>
      <c r="H215" s="3">
        <v>1</v>
      </c>
      <c r="I215" s="3" t="s">
        <v>48</v>
      </c>
      <c r="J215" s="3">
        <v>16</v>
      </c>
      <c r="K215" s="4"/>
      <c r="L215" s="3">
        <v>3</v>
      </c>
      <c r="M215" s="3">
        <f>E215</f>
        <v>6</v>
      </c>
      <c r="N215" s="3">
        <f>(2*55*J215)/1000</f>
        <v>1.76</v>
      </c>
      <c r="O215" s="3">
        <f t="shared" si="30"/>
        <v>7.76</v>
      </c>
      <c r="P215" s="29">
        <f t="shared" si="31"/>
        <v>36.788148148148146</v>
      </c>
    </row>
    <row r="216" spans="3:16" x14ac:dyDescent="0.25">
      <c r="C216" s="3"/>
      <c r="D216" s="6" t="str">
        <f t="shared" si="33"/>
        <v>B167</v>
      </c>
      <c r="E216" s="4">
        <v>6</v>
      </c>
      <c r="F216" s="3">
        <v>0.3</v>
      </c>
      <c r="G216" s="3">
        <v>0.6</v>
      </c>
      <c r="H216" s="3">
        <v>1</v>
      </c>
      <c r="I216" s="3" t="s">
        <v>49</v>
      </c>
      <c r="J216" s="3">
        <v>8</v>
      </c>
      <c r="K216" s="4">
        <v>0.1</v>
      </c>
      <c r="L216" s="8">
        <f>E216/K216+1</f>
        <v>61</v>
      </c>
      <c r="M216" s="3">
        <f>(F216+G216)*2+(2*8*K216)/1000</f>
        <v>1.8015999999999999</v>
      </c>
      <c r="N216" s="3"/>
      <c r="O216" s="3">
        <f t="shared" si="30"/>
        <v>1.8015999999999999</v>
      </c>
      <c r="P216" s="29">
        <f t="shared" si="31"/>
        <v>43.416335802469135</v>
      </c>
    </row>
    <row r="217" spans="3:16" x14ac:dyDescent="0.25">
      <c r="C217" s="3"/>
      <c r="D217" s="6" t="str">
        <f t="shared" si="33"/>
        <v>B167</v>
      </c>
      <c r="E217" s="4">
        <v>6</v>
      </c>
      <c r="F217" s="3">
        <v>0.3</v>
      </c>
      <c r="G217" s="3">
        <v>0.6</v>
      </c>
      <c r="H217" s="3">
        <v>1</v>
      </c>
      <c r="I217" s="3" t="s">
        <v>49</v>
      </c>
      <c r="J217" s="3">
        <v>8</v>
      </c>
      <c r="K217" s="4">
        <v>0.15</v>
      </c>
      <c r="L217" s="8">
        <f>(E217-4*G217)/K217</f>
        <v>24</v>
      </c>
      <c r="M217" s="3">
        <f>(F217+G217)*2+(2*8*K217)/1000</f>
        <v>1.8023999999999998</v>
      </c>
      <c r="N217" s="3"/>
      <c r="O217" s="3">
        <f t="shared" si="30"/>
        <v>1.8023999999999998</v>
      </c>
      <c r="P217" s="29">
        <f t="shared" si="31"/>
        <v>17.089422222222218</v>
      </c>
    </row>
    <row r="218" spans="3:16" x14ac:dyDescent="0.25">
      <c r="C218" s="3">
        <v>27</v>
      </c>
      <c r="D218" s="6" t="s">
        <v>34</v>
      </c>
      <c r="E218" s="4">
        <v>6</v>
      </c>
      <c r="F218" s="3">
        <v>0.3</v>
      </c>
      <c r="G218" s="3">
        <v>0.6</v>
      </c>
      <c r="H218" s="3">
        <v>1</v>
      </c>
      <c r="I218" s="3" t="s">
        <v>43</v>
      </c>
      <c r="J218" s="3">
        <v>20</v>
      </c>
      <c r="K218" s="4"/>
      <c r="L218" s="3">
        <v>3</v>
      </c>
      <c r="M218" s="6">
        <f>E218</f>
        <v>6</v>
      </c>
      <c r="N218" s="3">
        <f>(2*55*J218)/1000</f>
        <v>2.2000000000000002</v>
      </c>
      <c r="O218" s="3">
        <f t="shared" si="30"/>
        <v>8.1999999999999993</v>
      </c>
      <c r="P218" s="29">
        <f t="shared" si="31"/>
        <v>60.740740740740733</v>
      </c>
    </row>
    <row r="219" spans="3:16" x14ac:dyDescent="0.25">
      <c r="C219" s="3"/>
      <c r="D219" s="6" t="str">
        <f t="shared" ref="D219:D225" si="34">D218</f>
        <v>B173</v>
      </c>
      <c r="E219" s="4">
        <v>6</v>
      </c>
      <c r="F219" s="3">
        <v>0.3</v>
      </c>
      <c r="G219" s="3">
        <v>0.6</v>
      </c>
      <c r="H219" s="3">
        <v>1</v>
      </c>
      <c r="I219" s="3" t="s">
        <v>44</v>
      </c>
      <c r="J219" s="3">
        <v>16</v>
      </c>
      <c r="K219" s="4"/>
      <c r="L219" s="3">
        <v>2</v>
      </c>
      <c r="M219" s="6">
        <f>E219*0.7</f>
        <v>4.1999999999999993</v>
      </c>
      <c r="N219" s="3"/>
      <c r="O219" s="3">
        <f t="shared" si="30"/>
        <v>4.1999999999999993</v>
      </c>
      <c r="P219" s="29">
        <f t="shared" si="31"/>
        <v>13.274074074074072</v>
      </c>
    </row>
    <row r="220" spans="3:16" x14ac:dyDescent="0.25">
      <c r="C220" s="3"/>
      <c r="D220" s="6" t="str">
        <f t="shared" si="34"/>
        <v>B173</v>
      </c>
      <c r="E220" s="4">
        <v>6</v>
      </c>
      <c r="F220" s="3">
        <v>0.3</v>
      </c>
      <c r="G220" s="3">
        <v>0.6</v>
      </c>
      <c r="H220" s="3">
        <v>1</v>
      </c>
      <c r="I220" s="3" t="s">
        <v>45</v>
      </c>
      <c r="J220" s="3">
        <v>16</v>
      </c>
      <c r="K220" s="4"/>
      <c r="L220" s="3">
        <v>3</v>
      </c>
      <c r="M220" s="3">
        <f>6.028/4+5.5/4+0.45</f>
        <v>3.3319999999999999</v>
      </c>
      <c r="N220" s="3"/>
      <c r="O220" s="3">
        <f t="shared" si="30"/>
        <v>3.3319999999999999</v>
      </c>
      <c r="P220" s="29">
        <f t="shared" si="31"/>
        <v>15.796148148148147</v>
      </c>
    </row>
    <row r="221" spans="3:16" x14ac:dyDescent="0.25">
      <c r="C221" s="3"/>
      <c r="D221" s="6" t="str">
        <f t="shared" si="34"/>
        <v>B173</v>
      </c>
      <c r="E221" s="4">
        <v>6</v>
      </c>
      <c r="F221" s="3">
        <v>0.3</v>
      </c>
      <c r="G221" s="3">
        <v>0.6</v>
      </c>
      <c r="H221" s="3">
        <v>1</v>
      </c>
      <c r="I221" s="3" t="s">
        <v>46</v>
      </c>
      <c r="J221" s="3"/>
      <c r="K221" s="4"/>
      <c r="L221" s="3"/>
      <c r="M221" s="3"/>
      <c r="N221" s="3"/>
      <c r="O221" s="3">
        <f t="shared" si="30"/>
        <v>0</v>
      </c>
      <c r="P221" s="29">
        <f t="shared" si="31"/>
        <v>0</v>
      </c>
    </row>
    <row r="222" spans="3:16" x14ac:dyDescent="0.25">
      <c r="C222" s="3"/>
      <c r="D222" s="6" t="str">
        <f t="shared" si="34"/>
        <v>B173</v>
      </c>
      <c r="E222" s="4">
        <v>6</v>
      </c>
      <c r="F222" s="3">
        <v>0.3</v>
      </c>
      <c r="G222" s="3">
        <v>0.6</v>
      </c>
      <c r="H222" s="3">
        <v>1</v>
      </c>
      <c r="I222" s="3" t="s">
        <v>47</v>
      </c>
      <c r="J222" s="3">
        <v>16</v>
      </c>
      <c r="K222" s="4"/>
      <c r="L222" s="3">
        <v>3</v>
      </c>
      <c r="M222" s="3">
        <f>E222/4</f>
        <v>1.5</v>
      </c>
      <c r="N222" s="3">
        <f>(55*J222)/1000</f>
        <v>0.88</v>
      </c>
      <c r="O222" s="3">
        <f t="shared" si="30"/>
        <v>2.38</v>
      </c>
      <c r="P222" s="29">
        <f t="shared" si="31"/>
        <v>11.282962962962962</v>
      </c>
    </row>
    <row r="223" spans="3:16" x14ac:dyDescent="0.25">
      <c r="C223" s="3"/>
      <c r="D223" s="6" t="str">
        <f t="shared" si="34"/>
        <v>B173</v>
      </c>
      <c r="E223" s="4">
        <v>6</v>
      </c>
      <c r="F223" s="3">
        <v>0.3</v>
      </c>
      <c r="G223" s="3">
        <v>0.6</v>
      </c>
      <c r="H223" s="3">
        <v>1</v>
      </c>
      <c r="I223" s="3" t="s">
        <v>48</v>
      </c>
      <c r="J223" s="3">
        <v>16</v>
      </c>
      <c r="K223" s="4"/>
      <c r="L223" s="3">
        <v>3</v>
      </c>
      <c r="M223" s="3">
        <f>E223</f>
        <v>6</v>
      </c>
      <c r="N223" s="3">
        <f>(2*55*J223)/1000</f>
        <v>1.76</v>
      </c>
      <c r="O223" s="3">
        <f t="shared" si="30"/>
        <v>7.76</v>
      </c>
      <c r="P223" s="29">
        <f t="shared" si="31"/>
        <v>36.788148148148146</v>
      </c>
    </row>
    <row r="224" spans="3:16" x14ac:dyDescent="0.25">
      <c r="C224" s="3"/>
      <c r="D224" s="6" t="str">
        <f t="shared" si="34"/>
        <v>B173</v>
      </c>
      <c r="E224" s="4">
        <v>6</v>
      </c>
      <c r="F224" s="3">
        <v>0.3</v>
      </c>
      <c r="G224" s="3">
        <v>0.6</v>
      </c>
      <c r="H224" s="3">
        <v>1</v>
      </c>
      <c r="I224" s="3" t="s">
        <v>49</v>
      </c>
      <c r="J224" s="3">
        <v>8</v>
      </c>
      <c r="K224" s="4">
        <v>0.1</v>
      </c>
      <c r="L224" s="8">
        <f>E224/K224+1</f>
        <v>61</v>
      </c>
      <c r="M224" s="3">
        <f>(F224+G224)*2+(2*8*K224)/1000</f>
        <v>1.8015999999999999</v>
      </c>
      <c r="N224" s="3"/>
      <c r="O224" s="3">
        <f t="shared" si="30"/>
        <v>1.8015999999999999</v>
      </c>
      <c r="P224" s="29">
        <f t="shared" si="31"/>
        <v>43.416335802469135</v>
      </c>
    </row>
    <row r="225" spans="3:16" x14ac:dyDescent="0.25">
      <c r="C225" s="3"/>
      <c r="D225" s="6" t="str">
        <f t="shared" si="34"/>
        <v>B173</v>
      </c>
      <c r="E225" s="4">
        <v>6</v>
      </c>
      <c r="F225" s="3">
        <v>0.3</v>
      </c>
      <c r="G225" s="3">
        <v>0.6</v>
      </c>
      <c r="H225" s="3">
        <v>1</v>
      </c>
      <c r="I225" s="3" t="s">
        <v>49</v>
      </c>
      <c r="J225" s="3">
        <v>8</v>
      </c>
      <c r="K225" s="4">
        <v>0.15</v>
      </c>
      <c r="L225" s="8">
        <f>(E225-4*G225)/K225</f>
        <v>24</v>
      </c>
      <c r="M225" s="3">
        <f>(F225+G225)*2+(2*8*K225)/1000</f>
        <v>1.8023999999999998</v>
      </c>
      <c r="N225" s="3"/>
      <c r="O225" s="3">
        <f t="shared" si="30"/>
        <v>1.8023999999999998</v>
      </c>
      <c r="P225" s="29">
        <f t="shared" si="31"/>
        <v>17.089422222222218</v>
      </c>
    </row>
    <row r="226" spans="3:16" x14ac:dyDescent="0.25">
      <c r="C226" s="3">
        <v>28</v>
      </c>
      <c r="D226" s="6" t="s">
        <v>35</v>
      </c>
      <c r="E226" s="4">
        <v>6</v>
      </c>
      <c r="F226" s="3">
        <v>0.3</v>
      </c>
      <c r="G226" s="3">
        <v>0.6</v>
      </c>
      <c r="H226" s="3">
        <v>1</v>
      </c>
      <c r="I226" s="3" t="s">
        <v>43</v>
      </c>
      <c r="J226" s="3">
        <v>20</v>
      </c>
      <c r="K226" s="4"/>
      <c r="L226" s="3">
        <v>3</v>
      </c>
      <c r="M226" s="6">
        <f>E226</f>
        <v>6</v>
      </c>
      <c r="N226" s="3">
        <f>(2*55*J226)/1000</f>
        <v>2.2000000000000002</v>
      </c>
      <c r="O226" s="3">
        <f t="shared" si="30"/>
        <v>8.1999999999999993</v>
      </c>
      <c r="P226" s="29">
        <f t="shared" si="31"/>
        <v>60.740740740740733</v>
      </c>
    </row>
    <row r="227" spans="3:16" x14ac:dyDescent="0.25">
      <c r="C227" s="3"/>
      <c r="D227" s="6" t="str">
        <f t="shared" ref="D227:D233" si="35">D226</f>
        <v>B180</v>
      </c>
      <c r="E227" s="4">
        <v>6</v>
      </c>
      <c r="F227" s="3">
        <v>0.3</v>
      </c>
      <c r="G227" s="3">
        <v>0.6</v>
      </c>
      <c r="H227" s="3">
        <v>1</v>
      </c>
      <c r="I227" s="3" t="s">
        <v>44</v>
      </c>
      <c r="J227" s="3">
        <v>16</v>
      </c>
      <c r="K227" s="4"/>
      <c r="L227" s="3">
        <v>2</v>
      </c>
      <c r="M227" s="6">
        <f>E227*0.7</f>
        <v>4.1999999999999993</v>
      </c>
      <c r="N227" s="3"/>
      <c r="O227" s="3">
        <f t="shared" si="30"/>
        <v>4.1999999999999993</v>
      </c>
      <c r="P227" s="29">
        <f t="shared" si="31"/>
        <v>13.274074074074072</v>
      </c>
    </row>
    <row r="228" spans="3:16" x14ac:dyDescent="0.25">
      <c r="C228" s="3"/>
      <c r="D228" s="6" t="str">
        <f t="shared" si="35"/>
        <v>B180</v>
      </c>
      <c r="E228" s="4">
        <v>6</v>
      </c>
      <c r="F228" s="3">
        <v>0.3</v>
      </c>
      <c r="G228" s="3">
        <v>0.6</v>
      </c>
      <c r="H228" s="3">
        <v>1</v>
      </c>
      <c r="I228" s="3" t="s">
        <v>45</v>
      </c>
      <c r="J228" s="3">
        <v>16</v>
      </c>
      <c r="K228" s="4"/>
      <c r="L228" s="3">
        <v>3</v>
      </c>
      <c r="M228" s="19">
        <v>0</v>
      </c>
      <c r="N228" s="19"/>
      <c r="O228" s="19">
        <f t="shared" si="30"/>
        <v>0</v>
      </c>
      <c r="P228" s="29">
        <f t="shared" si="31"/>
        <v>0</v>
      </c>
    </row>
    <row r="229" spans="3:16" x14ac:dyDescent="0.25">
      <c r="C229" s="3"/>
      <c r="D229" s="6" t="str">
        <f t="shared" si="35"/>
        <v>B180</v>
      </c>
      <c r="E229" s="4">
        <v>6</v>
      </c>
      <c r="F229" s="3">
        <v>0.3</v>
      </c>
      <c r="G229" s="3">
        <v>0.6</v>
      </c>
      <c r="H229" s="3">
        <v>1</v>
      </c>
      <c r="I229" s="3" t="s">
        <v>46</v>
      </c>
      <c r="J229" s="3"/>
      <c r="K229" s="4"/>
      <c r="L229" s="3"/>
      <c r="M229" s="3"/>
      <c r="N229" s="3"/>
      <c r="O229" s="3">
        <f t="shared" si="30"/>
        <v>0</v>
      </c>
      <c r="P229" s="29">
        <f t="shared" si="31"/>
        <v>0</v>
      </c>
    </row>
    <row r="230" spans="3:16" x14ac:dyDescent="0.25">
      <c r="C230" s="3"/>
      <c r="D230" s="6" t="str">
        <f t="shared" si="35"/>
        <v>B180</v>
      </c>
      <c r="E230" s="4">
        <v>6</v>
      </c>
      <c r="F230" s="3">
        <v>0.3</v>
      </c>
      <c r="G230" s="3">
        <v>0.6</v>
      </c>
      <c r="H230" s="3">
        <v>1</v>
      </c>
      <c r="I230" s="3" t="s">
        <v>47</v>
      </c>
      <c r="J230" s="3">
        <v>16</v>
      </c>
      <c r="K230" s="4"/>
      <c r="L230" s="3">
        <v>3</v>
      </c>
      <c r="M230" s="3">
        <f>E230/4</f>
        <v>1.5</v>
      </c>
      <c r="N230" s="3">
        <f>(55*J230)/1000</f>
        <v>0.88</v>
      </c>
      <c r="O230" s="3">
        <f t="shared" si="30"/>
        <v>2.38</v>
      </c>
      <c r="P230" s="29">
        <f t="shared" si="31"/>
        <v>11.282962962962962</v>
      </c>
    </row>
    <row r="231" spans="3:16" x14ac:dyDescent="0.25">
      <c r="C231" s="3"/>
      <c r="D231" s="6" t="str">
        <f t="shared" si="35"/>
        <v>B180</v>
      </c>
      <c r="E231" s="4">
        <v>6</v>
      </c>
      <c r="F231" s="3">
        <v>0.3</v>
      </c>
      <c r="G231" s="3">
        <v>0.6</v>
      </c>
      <c r="H231" s="3">
        <v>1</v>
      </c>
      <c r="I231" s="3" t="s">
        <v>48</v>
      </c>
      <c r="J231" s="3">
        <v>16</v>
      </c>
      <c r="K231" s="4"/>
      <c r="L231" s="3">
        <v>3</v>
      </c>
      <c r="M231" s="3">
        <f>E231</f>
        <v>6</v>
      </c>
      <c r="N231" s="3">
        <f>(2*55*J231)/1000</f>
        <v>1.76</v>
      </c>
      <c r="O231" s="3">
        <f t="shared" si="30"/>
        <v>7.76</v>
      </c>
      <c r="P231" s="29">
        <f t="shared" si="31"/>
        <v>36.788148148148146</v>
      </c>
    </row>
    <row r="232" spans="3:16" x14ac:dyDescent="0.25">
      <c r="C232" s="3"/>
      <c r="D232" s="6" t="str">
        <f t="shared" si="35"/>
        <v>B180</v>
      </c>
      <c r="E232" s="4">
        <v>6</v>
      </c>
      <c r="F232" s="3">
        <v>0.3</v>
      </c>
      <c r="G232" s="3">
        <v>0.6</v>
      </c>
      <c r="H232" s="3">
        <v>1</v>
      </c>
      <c r="I232" s="3" t="s">
        <v>49</v>
      </c>
      <c r="J232" s="3">
        <v>8</v>
      </c>
      <c r="K232" s="4">
        <v>0.1</v>
      </c>
      <c r="L232" s="8">
        <f>E232/K232+1</f>
        <v>61</v>
      </c>
      <c r="M232" s="3">
        <f>(F232+G232)*2+(2*8*K232)/1000</f>
        <v>1.8015999999999999</v>
      </c>
      <c r="N232" s="3"/>
      <c r="O232" s="3">
        <f t="shared" si="30"/>
        <v>1.8015999999999999</v>
      </c>
      <c r="P232" s="29">
        <f t="shared" si="31"/>
        <v>43.416335802469135</v>
      </c>
    </row>
    <row r="233" spans="3:16" x14ac:dyDescent="0.25">
      <c r="C233" s="3"/>
      <c r="D233" s="6" t="str">
        <f t="shared" si="35"/>
        <v>B180</v>
      </c>
      <c r="E233" s="4">
        <v>6</v>
      </c>
      <c r="F233" s="3">
        <v>0.3</v>
      </c>
      <c r="G233" s="3">
        <v>0.6</v>
      </c>
      <c r="H233" s="3">
        <v>1</v>
      </c>
      <c r="I233" s="3" t="s">
        <v>49</v>
      </c>
      <c r="J233" s="3">
        <v>8</v>
      </c>
      <c r="K233" s="4">
        <v>0.15</v>
      </c>
      <c r="L233" s="8">
        <f>(E233-4*G233)/K233</f>
        <v>24</v>
      </c>
      <c r="M233" s="3">
        <f>(F233+G233)*2+(2*8*K233)/1000</f>
        <v>1.8023999999999998</v>
      </c>
      <c r="N233" s="3"/>
      <c r="O233" s="3">
        <f t="shared" si="30"/>
        <v>1.8023999999999998</v>
      </c>
      <c r="P233" s="29">
        <f t="shared" si="31"/>
        <v>17.089422222222218</v>
      </c>
    </row>
    <row r="234" spans="3:16" x14ac:dyDescent="0.25">
      <c r="C234" s="3">
        <v>29</v>
      </c>
      <c r="D234" s="3" t="s">
        <v>36</v>
      </c>
      <c r="E234" s="4">
        <v>6</v>
      </c>
      <c r="F234" s="3">
        <v>0.3</v>
      </c>
      <c r="G234" s="3">
        <v>0.6</v>
      </c>
      <c r="H234" s="3">
        <v>2</v>
      </c>
      <c r="I234" s="3" t="s">
        <v>43</v>
      </c>
      <c r="J234" s="3">
        <v>16</v>
      </c>
      <c r="K234" s="4"/>
      <c r="L234" s="3">
        <v>2</v>
      </c>
      <c r="M234" s="6">
        <f>E234</f>
        <v>6</v>
      </c>
      <c r="N234" s="3">
        <f>(2*55*J234)/1000</f>
        <v>1.76</v>
      </c>
      <c r="O234" s="3">
        <f t="shared" si="30"/>
        <v>7.76</v>
      </c>
      <c r="P234" s="29">
        <f t="shared" si="31"/>
        <v>49.050864197530863</v>
      </c>
    </row>
    <row r="235" spans="3:16" x14ac:dyDescent="0.25">
      <c r="C235" s="8"/>
      <c r="D235" s="3" t="str">
        <f t="shared" ref="D235:D241" si="36">D234</f>
        <v>B187</v>
      </c>
      <c r="E235" s="8">
        <v>6</v>
      </c>
      <c r="F235" s="8">
        <v>0.3</v>
      </c>
      <c r="G235" s="8">
        <v>0.6</v>
      </c>
      <c r="H235" s="8">
        <v>2</v>
      </c>
      <c r="I235" s="3" t="s">
        <v>44</v>
      </c>
      <c r="J235" s="3">
        <v>16</v>
      </c>
      <c r="K235" s="4"/>
      <c r="L235" s="3">
        <v>2</v>
      </c>
      <c r="M235" s="6">
        <f>E235*0.7</f>
        <v>4.1999999999999993</v>
      </c>
      <c r="N235" s="3"/>
      <c r="O235" s="3">
        <f t="shared" si="30"/>
        <v>4.1999999999999993</v>
      </c>
      <c r="P235" s="29">
        <f t="shared" si="31"/>
        <v>26.548148148148144</v>
      </c>
    </row>
    <row r="236" spans="3:16" x14ac:dyDescent="0.25">
      <c r="C236" s="8"/>
      <c r="D236" s="3" t="str">
        <f t="shared" si="36"/>
        <v>B187</v>
      </c>
      <c r="E236" s="8">
        <v>6</v>
      </c>
      <c r="F236" s="8">
        <v>0.3</v>
      </c>
      <c r="G236" s="8">
        <v>0.6</v>
      </c>
      <c r="H236" s="8">
        <v>2</v>
      </c>
      <c r="I236" s="3" t="s">
        <v>45</v>
      </c>
      <c r="J236" s="3">
        <v>16</v>
      </c>
      <c r="K236" s="4"/>
      <c r="L236" s="3">
        <v>2</v>
      </c>
      <c r="M236" s="19"/>
      <c r="N236" s="19"/>
      <c r="O236" s="19">
        <f t="shared" si="30"/>
        <v>0</v>
      </c>
      <c r="P236" s="29">
        <f t="shared" si="31"/>
        <v>0</v>
      </c>
    </row>
    <row r="237" spans="3:16" x14ac:dyDescent="0.25">
      <c r="C237" s="8"/>
      <c r="D237" s="3" t="str">
        <f t="shared" si="36"/>
        <v>B187</v>
      </c>
      <c r="E237" s="8">
        <v>6</v>
      </c>
      <c r="F237" s="8">
        <v>0.3</v>
      </c>
      <c r="G237" s="8">
        <v>0.6</v>
      </c>
      <c r="H237" s="8">
        <v>2</v>
      </c>
      <c r="I237" s="3" t="s">
        <v>46</v>
      </c>
      <c r="J237" s="3"/>
      <c r="K237" s="4"/>
      <c r="L237" s="3"/>
      <c r="M237" s="3"/>
      <c r="N237" s="3"/>
      <c r="O237" s="3">
        <f t="shared" si="30"/>
        <v>0</v>
      </c>
      <c r="P237" s="29">
        <f t="shared" si="31"/>
        <v>0</v>
      </c>
    </row>
    <row r="238" spans="3:16" x14ac:dyDescent="0.25">
      <c r="C238" s="8"/>
      <c r="D238" s="3" t="str">
        <f t="shared" si="36"/>
        <v>B187</v>
      </c>
      <c r="E238" s="8">
        <v>6</v>
      </c>
      <c r="F238" s="8">
        <v>0.3</v>
      </c>
      <c r="G238" s="8">
        <v>0.6</v>
      </c>
      <c r="H238" s="8">
        <v>2</v>
      </c>
      <c r="I238" s="3" t="s">
        <v>47</v>
      </c>
      <c r="J238" s="3">
        <v>16</v>
      </c>
      <c r="K238" s="4"/>
      <c r="L238" s="3">
        <v>2</v>
      </c>
      <c r="M238" s="3">
        <f>E238/4</f>
        <v>1.5</v>
      </c>
      <c r="N238" s="3">
        <f>(55*J238)/1000</f>
        <v>0.88</v>
      </c>
      <c r="O238" s="3">
        <f t="shared" si="30"/>
        <v>2.38</v>
      </c>
      <c r="P238" s="29">
        <f t="shared" si="31"/>
        <v>15.043950617283949</v>
      </c>
    </row>
    <row r="239" spans="3:16" x14ac:dyDescent="0.25">
      <c r="C239" s="8"/>
      <c r="D239" s="3" t="str">
        <f t="shared" si="36"/>
        <v>B187</v>
      </c>
      <c r="E239" s="8">
        <v>6</v>
      </c>
      <c r="F239" s="8">
        <v>0.3</v>
      </c>
      <c r="G239" s="8">
        <v>0.6</v>
      </c>
      <c r="H239" s="8">
        <v>2</v>
      </c>
      <c r="I239" s="3" t="s">
        <v>48</v>
      </c>
      <c r="J239" s="3">
        <v>12</v>
      </c>
      <c r="K239" s="4"/>
      <c r="L239" s="3">
        <v>2</v>
      </c>
      <c r="M239" s="3">
        <f>E239</f>
        <v>6</v>
      </c>
      <c r="N239" s="3">
        <f>(2*55*J239)/1000</f>
        <v>1.32</v>
      </c>
      <c r="O239" s="3">
        <f t="shared" si="30"/>
        <v>7.32</v>
      </c>
      <c r="P239" s="29">
        <f t="shared" si="31"/>
        <v>26.026666666666667</v>
      </c>
    </row>
    <row r="240" spans="3:16" x14ac:dyDescent="0.25">
      <c r="C240" s="8"/>
      <c r="D240" s="3" t="str">
        <f t="shared" si="36"/>
        <v>B187</v>
      </c>
      <c r="E240" s="8">
        <v>6</v>
      </c>
      <c r="F240" s="8">
        <v>0.3</v>
      </c>
      <c r="G240" s="8">
        <v>0.6</v>
      </c>
      <c r="H240" s="8">
        <v>2</v>
      </c>
      <c r="I240" s="3" t="s">
        <v>49</v>
      </c>
      <c r="J240" s="3">
        <v>8</v>
      </c>
      <c r="K240" s="4">
        <v>0.1</v>
      </c>
      <c r="L240" s="8">
        <f>E240/K240+1</f>
        <v>61</v>
      </c>
      <c r="M240" s="3">
        <f>(F240+G240)*2+(2*8*K240)/1000</f>
        <v>1.8015999999999999</v>
      </c>
      <c r="N240" s="3"/>
      <c r="O240" s="3">
        <f t="shared" si="30"/>
        <v>1.8015999999999999</v>
      </c>
      <c r="P240" s="29">
        <f t="shared" si="31"/>
        <v>86.83267160493827</v>
      </c>
    </row>
    <row r="241" spans="3:16" x14ac:dyDescent="0.25">
      <c r="C241" s="8"/>
      <c r="D241" s="3" t="str">
        <f t="shared" si="36"/>
        <v>B187</v>
      </c>
      <c r="E241" s="8">
        <v>6</v>
      </c>
      <c r="F241" s="8">
        <v>0.3</v>
      </c>
      <c r="G241" s="8">
        <v>0.6</v>
      </c>
      <c r="H241" s="8">
        <v>2</v>
      </c>
      <c r="I241" s="3" t="s">
        <v>49</v>
      </c>
      <c r="J241" s="3">
        <v>8</v>
      </c>
      <c r="K241" s="4">
        <v>0.15</v>
      </c>
      <c r="L241" s="8">
        <f>(E241-4*G241)/K241</f>
        <v>24</v>
      </c>
      <c r="M241" s="3">
        <f>(F241+G241)*2+(2*8*K241)/1000</f>
        <v>1.8023999999999998</v>
      </c>
      <c r="N241" s="3"/>
      <c r="O241" s="3">
        <f t="shared" si="30"/>
        <v>1.8023999999999998</v>
      </c>
      <c r="P241" s="29">
        <f t="shared" si="31"/>
        <v>34.178844444444437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8"/>
  <sheetViews>
    <sheetView workbookViewId="0">
      <selection activeCell="K8" sqref="K8"/>
    </sheetView>
  </sheetViews>
  <sheetFormatPr defaultRowHeight="15" x14ac:dyDescent="0.25"/>
  <cols>
    <col min="2" max="2" width="11.140625" bestFit="1" customWidth="1"/>
  </cols>
  <sheetData>
    <row r="3" spans="2:11" x14ac:dyDescent="0.25">
      <c r="B3" s="30"/>
      <c r="C3" s="11">
        <v>8</v>
      </c>
      <c r="D3" s="11">
        <v>10</v>
      </c>
      <c r="E3" s="11">
        <v>12</v>
      </c>
      <c r="F3" s="11">
        <v>16</v>
      </c>
      <c r="G3" s="11">
        <v>20</v>
      </c>
      <c r="H3" s="11">
        <v>25</v>
      </c>
      <c r="I3" s="11"/>
    </row>
    <row r="4" spans="2:11" x14ac:dyDescent="0.25">
      <c r="B4" s="8" t="s">
        <v>53</v>
      </c>
      <c r="C4" s="5">
        <f>'Slab '!N18/1000</f>
        <v>1.7790340740740735</v>
      </c>
      <c r="D4" s="3"/>
      <c r="E4" s="3"/>
      <c r="F4" s="3"/>
      <c r="G4" s="3"/>
      <c r="H4" s="3"/>
      <c r="I4" s="3"/>
    </row>
    <row r="5" spans="2:11" x14ac:dyDescent="0.25">
      <c r="B5" s="8" t="s">
        <v>52</v>
      </c>
      <c r="C5" s="5">
        <v>1.7</v>
      </c>
      <c r="D5" s="3">
        <v>0.6</v>
      </c>
      <c r="E5" s="3">
        <v>0.22700000000000001</v>
      </c>
      <c r="F5" s="3">
        <v>2.0739999999999998</v>
      </c>
      <c r="G5" s="3">
        <v>1.127</v>
      </c>
      <c r="H5" s="3">
        <v>0.90900000000000003</v>
      </c>
      <c r="I5" s="3"/>
    </row>
    <row r="6" spans="2:11" x14ac:dyDescent="0.25">
      <c r="B6" s="8" t="s">
        <v>54</v>
      </c>
      <c r="C6" s="5">
        <f>C4+C5</f>
        <v>3.4790340740740735</v>
      </c>
      <c r="D6" s="5">
        <f t="shared" ref="D6:I6" si="0">D4+D5</f>
        <v>0.6</v>
      </c>
      <c r="E6" s="5">
        <f t="shared" si="0"/>
        <v>0.22700000000000001</v>
      </c>
      <c r="F6" s="5">
        <f t="shared" si="0"/>
        <v>2.0739999999999998</v>
      </c>
      <c r="G6" s="5">
        <f t="shared" si="0"/>
        <v>1.127</v>
      </c>
      <c r="H6" s="5">
        <f t="shared" si="0"/>
        <v>0.90900000000000003</v>
      </c>
      <c r="I6" s="5">
        <f t="shared" si="0"/>
        <v>0</v>
      </c>
    </row>
    <row r="7" spans="2:11" x14ac:dyDescent="0.25">
      <c r="B7" s="8" t="s">
        <v>55</v>
      </c>
      <c r="C7" s="3">
        <f>C6*3%</f>
        <v>0.10437102222222221</v>
      </c>
      <c r="D7" s="3">
        <f t="shared" ref="D7:I7" si="1">D6*3%</f>
        <v>1.7999999999999999E-2</v>
      </c>
      <c r="E7" s="3">
        <f t="shared" si="1"/>
        <v>6.8100000000000001E-3</v>
      </c>
      <c r="F7" s="3">
        <f t="shared" si="1"/>
        <v>6.2219999999999991E-2</v>
      </c>
      <c r="G7" s="3">
        <f t="shared" si="1"/>
        <v>3.381E-2</v>
      </c>
      <c r="H7" s="3">
        <f t="shared" si="1"/>
        <v>2.7269999999999999E-2</v>
      </c>
      <c r="I7" s="3">
        <f t="shared" si="1"/>
        <v>0</v>
      </c>
    </row>
    <row r="8" spans="2:11" x14ac:dyDescent="0.25">
      <c r="B8" s="31" t="s">
        <v>54</v>
      </c>
      <c r="C8" s="32">
        <f>C6+C7</f>
        <v>3.5834050962962958</v>
      </c>
      <c r="D8" s="32">
        <f t="shared" ref="D8:I8" si="2">D6+D7</f>
        <v>0.61799999999999999</v>
      </c>
      <c r="E8" s="32">
        <f t="shared" si="2"/>
        <v>0.23381000000000002</v>
      </c>
      <c r="F8" s="32">
        <f t="shared" si="2"/>
        <v>2.1362199999999998</v>
      </c>
      <c r="G8" s="32">
        <f t="shared" si="2"/>
        <v>1.1608099999999999</v>
      </c>
      <c r="H8" s="32">
        <f t="shared" si="2"/>
        <v>0.93627000000000005</v>
      </c>
      <c r="I8" s="32">
        <f t="shared" si="2"/>
        <v>0</v>
      </c>
      <c r="K8" s="34">
        <f>9*13</f>
        <v>117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Slab </vt:lpstr>
      <vt:lpstr>Beam</vt:lpstr>
      <vt:lpstr>Abstract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NILANJANA</dc:creator>
  <cp:lastModifiedBy>NILANJANA</cp:lastModifiedBy>
  <dcterms:created xsi:type="dcterms:W3CDTF">2023-02-03T06:34:41Z</dcterms:created>
  <dcterms:modified xsi:type="dcterms:W3CDTF">2023-02-06T11:07:08Z</dcterms:modified>
</cp:coreProperties>
</file>