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Green Hive\3.A2\2 MATERIAL\1.QTY SURVEY\WATERPROOFING\"/>
    </mc:Choice>
  </mc:AlternateContent>
  <bookViews>
    <workbookView xWindow="0" yWindow="0" windowWidth="20490" windowHeight="7455"/>
  </bookViews>
  <sheets>
    <sheet name="Sheet1" sheetId="1" r:id="rId1"/>
    <sheet name="Material " sheetId="3" r:id="rId2"/>
  </sheets>
  <definedNames>
    <definedName name="_xlnm._FilterDatabase" localSheetId="0" hidden="1">Sheet1!$B$3:$X$75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/>
  <c r="M8" i="1"/>
  <c r="N8" i="1"/>
  <c r="O8" i="1"/>
  <c r="P8" i="1"/>
  <c r="Q8" i="1"/>
  <c r="R8" i="1"/>
  <c r="S8" i="1"/>
  <c r="T8" i="1"/>
  <c r="U8" i="1"/>
  <c r="V8" i="1"/>
  <c r="W8" i="1"/>
  <c r="X8" i="1"/>
  <c r="J8" i="1"/>
  <c r="K7" i="1" l="1"/>
  <c r="L7" i="1"/>
  <c r="M7" i="1"/>
  <c r="N7" i="1"/>
  <c r="O7" i="1"/>
  <c r="P7" i="1"/>
  <c r="Q7" i="1"/>
  <c r="R7" i="1"/>
  <c r="S7" i="1"/>
  <c r="T7" i="1"/>
  <c r="U7" i="1"/>
  <c r="V7" i="1"/>
  <c r="W7" i="1"/>
  <c r="X7" i="1"/>
  <c r="J7" i="1"/>
  <c r="J7" i="3"/>
  <c r="J6" i="3"/>
  <c r="K22" i="3"/>
  <c r="J5" i="3"/>
  <c r="K6" i="1" s="1"/>
  <c r="K21" i="3"/>
  <c r="L6" i="1"/>
  <c r="M6" i="1"/>
  <c r="N6" i="1"/>
  <c r="P6" i="1"/>
  <c r="Q6" i="1"/>
  <c r="R6" i="1"/>
  <c r="T6" i="1"/>
  <c r="U6" i="1"/>
  <c r="V6" i="1"/>
  <c r="X6" i="1"/>
  <c r="J6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J5" i="1"/>
  <c r="J22" i="3"/>
  <c r="J21" i="3"/>
  <c r="J17" i="3"/>
  <c r="L4" i="1"/>
  <c r="K4" i="1"/>
  <c r="J4" i="1"/>
  <c r="J20" i="3"/>
  <c r="J19" i="3"/>
  <c r="J18" i="3"/>
  <c r="J14" i="3"/>
  <c r="J13" i="3"/>
  <c r="J12" i="3"/>
  <c r="J11" i="3"/>
  <c r="J10" i="3"/>
  <c r="G75" i="1"/>
  <c r="G39" i="1"/>
  <c r="W6" i="1" l="1"/>
  <c r="S6" i="1"/>
  <c r="O6" i="1"/>
  <c r="G13" i="1"/>
  <c r="G14" i="1"/>
  <c r="G15" i="1"/>
  <c r="G12" i="1"/>
  <c r="G9" i="1"/>
  <c r="G8" i="1"/>
</calcChain>
</file>

<file path=xl/sharedStrings.xml><?xml version="1.0" encoding="utf-8"?>
<sst xmlns="http://schemas.openxmlformats.org/spreadsheetml/2006/main" count="117" uniqueCount="54">
  <si>
    <t xml:space="preserve">SR NO </t>
  </si>
  <si>
    <t>B</t>
  </si>
  <si>
    <t xml:space="preserve">PARTICULAR </t>
  </si>
  <si>
    <t>L</t>
  </si>
  <si>
    <t>TOILET 1</t>
  </si>
  <si>
    <t>TOILET 2</t>
  </si>
  <si>
    <t>A</t>
  </si>
  <si>
    <t xml:space="preserve">BALCONY </t>
  </si>
  <si>
    <t>FLAT NO</t>
  </si>
  <si>
    <t xml:space="preserve">BATH </t>
  </si>
  <si>
    <t>W.C.</t>
  </si>
  <si>
    <t xml:space="preserve">DRY BALCONY </t>
  </si>
  <si>
    <t>TERRACE</t>
  </si>
  <si>
    <t>TERRACE 1</t>
  </si>
  <si>
    <t xml:space="preserve">                                     </t>
  </si>
  <si>
    <t xml:space="preserve">1ST Floor 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</si>
  <si>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</si>
  <si>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</si>
  <si>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</si>
  <si>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</si>
  <si>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</si>
  <si>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</si>
  <si>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</si>
  <si>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</si>
  <si>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</si>
  <si>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</si>
  <si>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</si>
  <si>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13thfloor</t>
  </si>
  <si>
    <t>14th floor</t>
  </si>
  <si>
    <t>15th floor</t>
  </si>
  <si>
    <t>Cement</t>
  </si>
  <si>
    <t>4" Red Bricks (228mmx100mmX70mm)</t>
  </si>
  <si>
    <t>Bricks in one direction with 15 mm joint</t>
  </si>
  <si>
    <t>Bricks in another direction with 15 mm joint</t>
  </si>
  <si>
    <t>1mx1m</t>
  </si>
  <si>
    <t>Total Nos</t>
  </si>
  <si>
    <t>Bricks per 1sqft</t>
  </si>
  <si>
    <t xml:space="preserve">with 5% breakage </t>
  </si>
  <si>
    <t xml:space="preserve">bricks </t>
  </si>
  <si>
    <t xml:space="preserve">Total Vol </t>
  </si>
  <si>
    <t xml:space="preserve">Mortar </t>
  </si>
  <si>
    <t>Qty of bricks</t>
  </si>
  <si>
    <t>Vol of Mortar</t>
  </si>
  <si>
    <t>Dry vol (20% extra)</t>
  </si>
  <si>
    <t>Sand (cum)</t>
  </si>
  <si>
    <t>Waterproofing Chemical (Litre)</t>
  </si>
  <si>
    <t>ppc  Cement(Bags)</t>
  </si>
  <si>
    <t>M Sand (Brass)</t>
  </si>
  <si>
    <t>Bricks</t>
  </si>
  <si>
    <t>W/P Chemical</t>
  </si>
  <si>
    <t>Cement (cum)(1:5)</t>
  </si>
  <si>
    <t>Brick bat water proofing up to 200 mm thick for bathroom /toilets with (cement : sand = 1:6)</t>
  </si>
  <si>
    <t xml:space="preserve">M.Sand </t>
  </si>
  <si>
    <t xml:space="preserve">CUM/SQFT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</si>
</sst>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/>
    <xf numFmtId="167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wrapText="1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93"/>
  <sheetViews>
    <sheetView tabSelected="1" workbookViewId="0">
      <selection activeCell="J5" sqref="J5"/>
    </sheetView>
  </sheetViews>
  <sheetFormatPr defaultRowHeight="15" x14ac:dyDescent="0.25"/>
  <cols>
    <col min="3" max="3" width="12.28515625" style="9" bestFit="1" customWidth="1"/>
    <col min="4" max="4" width="13.7109375" bestFit="1" customWidth="1"/>
    <col min="5" max="5" width="9.140625" style="9"/>
    <col min="7" max="8" width="9.140625" style="9"/>
    <col min="9" max="9" width="13.5703125" bestFit="1" customWidth="1"/>
    <col min="11" max="11" width="9.28515625" bestFit="1" customWidth="1"/>
    <col min="24" max="24" width="11.28515625" customWidth="1"/>
  </cols>
  <sheetData>
    <row r="3" spans="2:24" x14ac:dyDescent="0.25">
      <c r="B3" s="6" t="s">
        <v>0</v>
      </c>
      <c r="C3" s="7" t="s">
        <v>8</v>
      </c>
      <c r="D3" s="6" t="s">
        <v>2</v>
      </c>
      <c r="E3" s="7" t="s">
        <v>3</v>
      </c>
      <c r="F3" s="6" t="s">
        <v>1</v>
      </c>
      <c r="G3" s="7" t="s">
        <v>6</v>
      </c>
      <c r="H3" s="18"/>
      <c r="I3" s="1"/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  <c r="Q3" s="7" t="s">
        <v>22</v>
      </c>
      <c r="R3" s="7" t="s">
        <v>23</v>
      </c>
      <c r="S3" s="7" t="s">
        <v>24</v>
      </c>
      <c r="T3" s="7" t="s">
        <v>25</v>
      </c>
      <c r="U3" s="7" t="s">
        <v>26</v>
      </c>
      <c r="V3" s="7" t="s">
        <v>27</v>
      </c>
      <c r="W3" s="7" t="s">
        <v>28</v>
      </c>
      <c r="X3" s="7" t="s">
        <v>29</v>
      </c>
    </row>
    <row r="4" spans="2:24" x14ac:dyDescent="0.25">
      <c r="B4" s="2">
        <v>1</v>
      </c>
      <c r="C4" s="8">
        <v>101</v>
      </c>
      <c r="D4" s="4" t="s">
        <v>9</v>
      </c>
      <c r="E4" s="8">
        <v>6.38</v>
      </c>
      <c r="F4" s="2"/>
      <c r="G4" s="8">
        <v>2.1800000000000002</v>
      </c>
      <c r="H4" s="21"/>
      <c r="I4" s="1"/>
      <c r="J4" s="20">
        <f>111.68*10.764</f>
        <v>1202.1235200000001</v>
      </c>
      <c r="K4" s="20">
        <f>107.62*10.764</f>
        <v>1158.4216799999999</v>
      </c>
      <c r="L4" s="20">
        <f>J4</f>
        <v>1202.1235200000001</v>
      </c>
      <c r="M4" s="12">
        <v>1158</v>
      </c>
      <c r="N4" s="12">
        <v>1202</v>
      </c>
      <c r="O4" s="12">
        <v>1158</v>
      </c>
      <c r="P4" s="12">
        <v>1202</v>
      </c>
      <c r="Q4" s="12">
        <v>1158</v>
      </c>
      <c r="R4" s="12">
        <v>1202</v>
      </c>
      <c r="S4" s="12">
        <v>1158</v>
      </c>
      <c r="T4" s="12">
        <v>1202</v>
      </c>
      <c r="U4" s="12">
        <v>1158</v>
      </c>
      <c r="V4" s="12">
        <v>1202</v>
      </c>
      <c r="W4" s="12">
        <v>1158</v>
      </c>
      <c r="X4" s="12">
        <v>1202</v>
      </c>
    </row>
    <row r="5" spans="2:24" x14ac:dyDescent="0.25">
      <c r="B5" s="2">
        <v>2</v>
      </c>
      <c r="C5" s="8"/>
      <c r="D5" s="4" t="s">
        <v>10</v>
      </c>
      <c r="E5" s="8">
        <v>5.04</v>
      </c>
      <c r="F5" s="2"/>
      <c r="G5" s="8">
        <v>1.55</v>
      </c>
      <c r="H5" s="21"/>
      <c r="I5" s="1" t="s">
        <v>48</v>
      </c>
      <c r="J5" s="26">
        <f>J4*'Material '!$J$4</f>
        <v>4207.4323199999999</v>
      </c>
      <c r="K5" s="26">
        <f>K4*'Material '!$J$4</f>
        <v>4054.47588</v>
      </c>
      <c r="L5" s="26">
        <f>L4*'Material '!$J$4</f>
        <v>4207.4323199999999</v>
      </c>
      <c r="M5" s="26">
        <f>M4*'Material '!$J$4</f>
        <v>4053</v>
      </c>
      <c r="N5" s="26">
        <f>N4*'Material '!$J$4</f>
        <v>4207</v>
      </c>
      <c r="O5" s="26">
        <f>O4*'Material '!$J$4</f>
        <v>4053</v>
      </c>
      <c r="P5" s="26">
        <f>P4*'Material '!$J$4</f>
        <v>4207</v>
      </c>
      <c r="Q5" s="26">
        <f>Q4*'Material '!$J$4</f>
        <v>4053</v>
      </c>
      <c r="R5" s="26">
        <f>R4*'Material '!$J$4</f>
        <v>4207</v>
      </c>
      <c r="S5" s="26">
        <f>S4*'Material '!$J$4</f>
        <v>4053</v>
      </c>
      <c r="T5" s="26">
        <f>T4*'Material '!$J$4</f>
        <v>4207</v>
      </c>
      <c r="U5" s="26">
        <f>U4*'Material '!$J$4</f>
        <v>4053</v>
      </c>
      <c r="V5" s="26">
        <f>V4*'Material '!$J$4</f>
        <v>4207</v>
      </c>
      <c r="W5" s="26">
        <f>W4*'Material '!$J$4</f>
        <v>4053</v>
      </c>
      <c r="X5" s="26">
        <f>X4*'Material '!$J$4</f>
        <v>4207</v>
      </c>
    </row>
    <row r="6" spans="2:24" x14ac:dyDescent="0.25">
      <c r="B6" s="2">
        <v>3</v>
      </c>
      <c r="C6" s="8"/>
      <c r="D6" s="4" t="s">
        <v>7</v>
      </c>
      <c r="E6" s="8">
        <v>8.9700000000000006</v>
      </c>
      <c r="F6" s="1"/>
      <c r="G6" s="8">
        <v>4.47</v>
      </c>
      <c r="H6" s="21"/>
      <c r="I6" s="1" t="s">
        <v>30</v>
      </c>
      <c r="J6" s="26">
        <f>J4*'Material '!$J$5</f>
        <v>91.186921248370524</v>
      </c>
      <c r="K6" s="26">
        <f>K4*'Material '!$J$5</f>
        <v>87.871923932213775</v>
      </c>
      <c r="L6" s="26">
        <f>L4*'Material '!$J$5</f>
        <v>91.186921248370524</v>
      </c>
      <c r="M6" s="26">
        <f>M4*'Material '!$J$5</f>
        <v>87.839937451363625</v>
      </c>
      <c r="N6" s="26">
        <f>N4*'Material '!$J$5</f>
        <v>91.177551655042379</v>
      </c>
      <c r="O6" s="26">
        <f>O4*'Material '!$J$5</f>
        <v>87.839937451363625</v>
      </c>
      <c r="P6" s="26">
        <f>P4*'Material '!$J$5</f>
        <v>91.177551655042379</v>
      </c>
      <c r="Q6" s="26">
        <f>Q4*'Material '!$J$5</f>
        <v>87.839937451363625</v>
      </c>
      <c r="R6" s="26">
        <f>R4*'Material '!$J$5</f>
        <v>91.177551655042379</v>
      </c>
      <c r="S6" s="26">
        <f>S4*'Material '!$J$5</f>
        <v>87.839937451363625</v>
      </c>
      <c r="T6" s="26">
        <f>T4*'Material '!$J$5</f>
        <v>91.177551655042379</v>
      </c>
      <c r="U6" s="26">
        <f>U4*'Material '!$J$5</f>
        <v>87.839937451363625</v>
      </c>
      <c r="V6" s="26">
        <f>V4*'Material '!$J$5</f>
        <v>91.177551655042379</v>
      </c>
      <c r="W6" s="26">
        <f>W4*'Material '!$J$5</f>
        <v>87.839937451363625</v>
      </c>
      <c r="X6" s="26">
        <f>X4*'Material '!$J$5</f>
        <v>91.177551655042379</v>
      </c>
    </row>
    <row r="7" spans="2:24" x14ac:dyDescent="0.25">
      <c r="B7" s="2">
        <v>4</v>
      </c>
      <c r="C7" s="8"/>
      <c r="D7" s="4" t="s">
        <v>11</v>
      </c>
      <c r="E7" s="8">
        <v>6.34</v>
      </c>
      <c r="F7" s="1"/>
      <c r="G7" s="8">
        <v>2.04</v>
      </c>
      <c r="H7" s="21"/>
      <c r="I7" s="1" t="s">
        <v>52</v>
      </c>
      <c r="J7" s="15">
        <f>J4*'Material '!$J$6</f>
        <v>5.6298805178743967</v>
      </c>
      <c r="K7" s="15">
        <f>K4*'Material '!$J$6</f>
        <v>5.4252125835748792</v>
      </c>
      <c r="L7" s="15">
        <f>L4*'Material '!$J$6</f>
        <v>5.6298805178743967</v>
      </c>
      <c r="M7" s="15">
        <f>M4*'Material '!$J$6</f>
        <v>5.4232377382471899</v>
      </c>
      <c r="N7" s="15">
        <f>N4*'Material '!$J$6</f>
        <v>5.629302039182317</v>
      </c>
      <c r="O7" s="15">
        <f>O4*'Material '!$J$6</f>
        <v>5.4232377382471899</v>
      </c>
      <c r="P7" s="15">
        <f>P4*'Material '!$J$6</f>
        <v>5.629302039182317</v>
      </c>
      <c r="Q7" s="15">
        <f>Q4*'Material '!$J$6</f>
        <v>5.4232377382471899</v>
      </c>
      <c r="R7" s="15">
        <f>R4*'Material '!$J$6</f>
        <v>5.629302039182317</v>
      </c>
      <c r="S7" s="15">
        <f>S4*'Material '!$J$6</f>
        <v>5.4232377382471899</v>
      </c>
      <c r="T7" s="15">
        <f>T4*'Material '!$J$6</f>
        <v>5.629302039182317</v>
      </c>
      <c r="U7" s="15">
        <f>U4*'Material '!$J$6</f>
        <v>5.4232377382471899</v>
      </c>
      <c r="V7" s="15">
        <f>V4*'Material '!$J$6</f>
        <v>5.629302039182317</v>
      </c>
      <c r="W7" s="15">
        <f>W4*'Material '!$J$6</f>
        <v>5.4232377382471899</v>
      </c>
      <c r="X7" s="15">
        <f>X4*'Material '!$J$6</f>
        <v>5.629302039182317</v>
      </c>
    </row>
    <row r="8" spans="2:24" x14ac:dyDescent="0.25">
      <c r="B8" s="2">
        <v>5</v>
      </c>
      <c r="C8" s="8">
        <v>102</v>
      </c>
      <c r="D8" s="4" t="s">
        <v>4</v>
      </c>
      <c r="E8" s="8">
        <v>2.13</v>
      </c>
      <c r="F8" s="2">
        <v>1.22</v>
      </c>
      <c r="G8" s="11">
        <f>E8*F8</f>
        <v>2.5985999999999998</v>
      </c>
      <c r="H8" s="22"/>
      <c r="I8" s="1" t="s">
        <v>49</v>
      </c>
      <c r="J8" s="15">
        <f>J4*'Material '!$J$7</f>
        <v>19.233976320000004</v>
      </c>
      <c r="K8" s="15">
        <f>K4*'Material '!$J$7</f>
        <v>18.53474688</v>
      </c>
      <c r="L8" s="15">
        <f>L4*'Material '!$J$7</f>
        <v>19.233976320000004</v>
      </c>
      <c r="M8" s="15">
        <f>M4*'Material '!$J$7</f>
        <v>18.527999999999999</v>
      </c>
      <c r="N8" s="15">
        <f>N4*'Material '!$J$7</f>
        <v>19.231999999999999</v>
      </c>
      <c r="O8" s="15">
        <f>O4*'Material '!$J$7</f>
        <v>18.527999999999999</v>
      </c>
      <c r="P8" s="15">
        <f>P4*'Material '!$J$7</f>
        <v>19.231999999999999</v>
      </c>
      <c r="Q8" s="15">
        <f>Q4*'Material '!$J$7</f>
        <v>18.527999999999999</v>
      </c>
      <c r="R8" s="15">
        <f>R4*'Material '!$J$7</f>
        <v>19.231999999999999</v>
      </c>
      <c r="S8" s="15">
        <f>S4*'Material '!$J$7</f>
        <v>18.527999999999999</v>
      </c>
      <c r="T8" s="15">
        <f>T4*'Material '!$J$7</f>
        <v>19.231999999999999</v>
      </c>
      <c r="U8" s="15">
        <f>U4*'Material '!$J$7</f>
        <v>18.527999999999999</v>
      </c>
      <c r="V8" s="15">
        <f>V4*'Material '!$J$7</f>
        <v>19.231999999999999</v>
      </c>
      <c r="W8" s="15">
        <f>W4*'Material '!$J$7</f>
        <v>18.527999999999999</v>
      </c>
      <c r="X8" s="15">
        <f>X4*'Material '!$J$7</f>
        <v>19.231999999999999</v>
      </c>
    </row>
    <row r="9" spans="2:24" x14ac:dyDescent="0.25">
      <c r="B9" s="2">
        <v>6</v>
      </c>
      <c r="C9" s="8"/>
      <c r="D9" s="4" t="s">
        <v>5</v>
      </c>
      <c r="E9" s="8">
        <v>2.21</v>
      </c>
      <c r="F9" s="2">
        <v>1.22</v>
      </c>
      <c r="G9" s="11">
        <f>E9*F9</f>
        <v>2.6961999999999997</v>
      </c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x14ac:dyDescent="0.25">
      <c r="B10" s="2">
        <v>7</v>
      </c>
      <c r="C10" s="8"/>
      <c r="D10" s="4" t="s">
        <v>7</v>
      </c>
      <c r="E10" s="8">
        <v>8.9700000000000006</v>
      </c>
      <c r="F10" s="3"/>
      <c r="G10" s="8">
        <v>4.47</v>
      </c>
      <c r="H10" s="21"/>
    </row>
    <row r="11" spans="2:24" x14ac:dyDescent="0.25">
      <c r="B11" s="2">
        <v>8</v>
      </c>
      <c r="C11" s="8"/>
      <c r="D11" s="4" t="s">
        <v>11</v>
      </c>
      <c r="E11" s="8">
        <v>6.36</v>
      </c>
      <c r="F11" s="3"/>
      <c r="G11" s="8">
        <v>2.06</v>
      </c>
      <c r="H11" s="21"/>
    </row>
    <row r="12" spans="2:24" x14ac:dyDescent="0.25">
      <c r="B12" s="2">
        <v>9</v>
      </c>
      <c r="C12" s="8">
        <v>103</v>
      </c>
      <c r="D12" s="4" t="s">
        <v>4</v>
      </c>
      <c r="E12" s="8">
        <v>2.21</v>
      </c>
      <c r="F12" s="2">
        <v>1.22</v>
      </c>
      <c r="G12" s="11">
        <f>E12*F12</f>
        <v>2.6961999999999997</v>
      </c>
      <c r="H12" s="22"/>
    </row>
    <row r="13" spans="2:24" x14ac:dyDescent="0.25">
      <c r="B13" s="2">
        <v>10</v>
      </c>
      <c r="C13" s="8"/>
      <c r="D13" s="4" t="s">
        <v>5</v>
      </c>
      <c r="E13" s="8">
        <v>2.13</v>
      </c>
      <c r="F13" s="2">
        <v>1.22</v>
      </c>
      <c r="G13" s="11">
        <f t="shared" ref="G13:G15" si="0">E13*F13</f>
        <v>2.5985999999999998</v>
      </c>
      <c r="H13" s="22"/>
    </row>
    <row r="14" spans="2:24" x14ac:dyDescent="0.25">
      <c r="B14" s="2">
        <v>11</v>
      </c>
      <c r="C14" s="8"/>
      <c r="D14" s="4" t="s">
        <v>7</v>
      </c>
      <c r="E14" s="8">
        <v>3.05</v>
      </c>
      <c r="F14" s="2">
        <v>1.52</v>
      </c>
      <c r="G14" s="11">
        <f t="shared" si="0"/>
        <v>4.6360000000000001</v>
      </c>
      <c r="H14" s="22"/>
    </row>
    <row r="15" spans="2:24" x14ac:dyDescent="0.25">
      <c r="B15" s="2">
        <v>12</v>
      </c>
      <c r="C15" s="8"/>
      <c r="D15" s="4" t="s">
        <v>11</v>
      </c>
      <c r="E15" s="8">
        <v>2.44</v>
      </c>
      <c r="F15" s="2">
        <v>0.91</v>
      </c>
      <c r="G15" s="11">
        <f t="shared" si="0"/>
        <v>2.2204000000000002</v>
      </c>
      <c r="H15" s="22"/>
    </row>
    <row r="16" spans="2:24" x14ac:dyDescent="0.25">
      <c r="B16" s="2">
        <v>13</v>
      </c>
      <c r="C16" s="8">
        <v>104</v>
      </c>
      <c r="D16" s="4" t="s">
        <v>4</v>
      </c>
      <c r="E16" s="8">
        <v>7.3</v>
      </c>
      <c r="F16" s="1"/>
      <c r="G16" s="8">
        <v>2.78</v>
      </c>
      <c r="H16" s="21"/>
    </row>
    <row r="17" spans="2:8" x14ac:dyDescent="0.25">
      <c r="B17" s="2">
        <v>14</v>
      </c>
      <c r="C17" s="8"/>
      <c r="D17" s="4" t="s">
        <v>5</v>
      </c>
      <c r="E17" s="8">
        <v>7.3</v>
      </c>
      <c r="F17" s="1"/>
      <c r="G17" s="8">
        <v>3.12</v>
      </c>
      <c r="H17" s="21"/>
    </row>
    <row r="18" spans="2:8" x14ac:dyDescent="0.25">
      <c r="B18" s="2">
        <v>15</v>
      </c>
      <c r="C18" s="8"/>
      <c r="D18" s="4" t="s">
        <v>7</v>
      </c>
      <c r="E18" s="10">
        <v>9.44</v>
      </c>
      <c r="F18" s="1"/>
      <c r="G18" s="8">
        <v>4.7699999999999996</v>
      </c>
      <c r="H18" s="21"/>
    </row>
    <row r="19" spans="2:8" x14ac:dyDescent="0.25">
      <c r="B19" s="5">
        <v>16</v>
      </c>
      <c r="C19" s="8"/>
      <c r="D19" s="4" t="s">
        <v>11</v>
      </c>
      <c r="E19" s="8">
        <v>6.7</v>
      </c>
      <c r="F19" s="1"/>
      <c r="G19" s="8">
        <v>2.2200000000000002</v>
      </c>
      <c r="H19" s="21"/>
    </row>
    <row r="20" spans="2:8" x14ac:dyDescent="0.25">
      <c r="B20" s="2">
        <v>17</v>
      </c>
      <c r="C20" s="8">
        <v>105</v>
      </c>
      <c r="D20" s="4" t="s">
        <v>4</v>
      </c>
      <c r="E20" s="8">
        <v>7.3</v>
      </c>
      <c r="F20" s="1"/>
      <c r="G20" s="8">
        <v>2.78</v>
      </c>
      <c r="H20" s="21"/>
    </row>
    <row r="21" spans="2:8" x14ac:dyDescent="0.25">
      <c r="B21" s="2">
        <v>18</v>
      </c>
      <c r="C21" s="8"/>
      <c r="D21" s="4" t="s">
        <v>5</v>
      </c>
      <c r="E21" s="8">
        <v>7.3</v>
      </c>
      <c r="F21" s="1"/>
      <c r="G21" s="8">
        <v>3.12</v>
      </c>
      <c r="H21" s="21"/>
    </row>
    <row r="22" spans="2:8" x14ac:dyDescent="0.25">
      <c r="B22" s="2">
        <v>19</v>
      </c>
      <c r="C22" s="8"/>
      <c r="D22" s="1" t="s">
        <v>12</v>
      </c>
      <c r="E22" s="8">
        <v>9.14</v>
      </c>
      <c r="F22" s="1"/>
      <c r="G22" s="8">
        <v>4.63</v>
      </c>
      <c r="H22" s="21"/>
    </row>
    <row r="23" spans="2:8" x14ac:dyDescent="0.25">
      <c r="B23" s="2">
        <v>20</v>
      </c>
      <c r="C23" s="8"/>
      <c r="D23" s="1" t="s">
        <v>7</v>
      </c>
      <c r="E23" s="8">
        <v>9.44</v>
      </c>
      <c r="F23" s="1"/>
      <c r="G23" s="8">
        <v>4.68</v>
      </c>
      <c r="H23" s="21"/>
    </row>
    <row r="24" spans="2:8" x14ac:dyDescent="0.25">
      <c r="B24" s="2">
        <v>21</v>
      </c>
      <c r="C24" s="8"/>
      <c r="D24" s="1" t="s">
        <v>11</v>
      </c>
      <c r="E24" s="8">
        <v>6.64</v>
      </c>
      <c r="F24" s="2"/>
      <c r="G24" s="8">
        <v>2.19</v>
      </c>
      <c r="H24" s="21"/>
    </row>
    <row r="25" spans="2:8" x14ac:dyDescent="0.25">
      <c r="B25" s="2">
        <v>22</v>
      </c>
      <c r="C25" s="8">
        <v>106</v>
      </c>
      <c r="D25" s="1" t="s">
        <v>4</v>
      </c>
      <c r="E25" s="8">
        <v>6.86</v>
      </c>
      <c r="F25" s="1"/>
      <c r="G25" s="8">
        <v>2.69</v>
      </c>
      <c r="H25" s="21"/>
    </row>
    <row r="26" spans="2:8" x14ac:dyDescent="0.25">
      <c r="B26" s="5">
        <v>23</v>
      </c>
      <c r="D26" s="1" t="s">
        <v>5</v>
      </c>
      <c r="E26" s="8">
        <v>6.69</v>
      </c>
      <c r="F26" s="1"/>
      <c r="G26" s="8">
        <v>2.59</v>
      </c>
      <c r="H26" s="21"/>
    </row>
    <row r="27" spans="2:8" x14ac:dyDescent="0.25">
      <c r="B27" s="5">
        <v>24</v>
      </c>
      <c r="C27" s="8"/>
      <c r="D27" s="1" t="s">
        <v>13</v>
      </c>
      <c r="E27" s="8">
        <v>8.5399999999999991</v>
      </c>
      <c r="F27" s="1"/>
      <c r="G27" s="8">
        <v>4.18</v>
      </c>
      <c r="H27" s="21"/>
    </row>
    <row r="28" spans="2:8" x14ac:dyDescent="0.25">
      <c r="B28" s="5">
        <v>25</v>
      </c>
      <c r="C28" s="8"/>
      <c r="D28" s="1" t="s">
        <v>7</v>
      </c>
      <c r="E28" s="8">
        <v>8.9700000000000006</v>
      </c>
      <c r="F28" s="1"/>
      <c r="G28" s="8">
        <v>4.4400000000000004</v>
      </c>
      <c r="H28" s="21"/>
    </row>
    <row r="29" spans="2:8" x14ac:dyDescent="0.25">
      <c r="B29" s="5">
        <v>26</v>
      </c>
      <c r="C29" s="8"/>
      <c r="D29" s="1" t="s">
        <v>11</v>
      </c>
      <c r="E29" s="8">
        <v>6.7</v>
      </c>
      <c r="F29" s="2"/>
      <c r="G29" s="8">
        <v>2.2200000000000002</v>
      </c>
      <c r="H29" s="21"/>
    </row>
    <row r="30" spans="2:8" x14ac:dyDescent="0.25">
      <c r="B30" s="2">
        <v>27</v>
      </c>
      <c r="C30" s="8">
        <v>107</v>
      </c>
      <c r="D30" s="1" t="s">
        <v>4</v>
      </c>
      <c r="E30" s="8">
        <v>6.86</v>
      </c>
      <c r="F30" s="2"/>
      <c r="G30" s="8">
        <v>2.69</v>
      </c>
      <c r="H30" s="21"/>
    </row>
    <row r="31" spans="2:8" x14ac:dyDescent="0.25">
      <c r="B31" s="2">
        <v>28</v>
      </c>
      <c r="C31" s="8"/>
      <c r="D31" s="1" t="s">
        <v>5</v>
      </c>
      <c r="E31" s="8">
        <v>6.7</v>
      </c>
      <c r="F31" s="2"/>
      <c r="G31" s="8">
        <v>2.5979999999999999</v>
      </c>
      <c r="H31" s="21"/>
    </row>
    <row r="32" spans="2:8" x14ac:dyDescent="0.25">
      <c r="B32" s="2">
        <v>29</v>
      </c>
      <c r="C32" s="8"/>
      <c r="D32" s="1" t="s">
        <v>7</v>
      </c>
      <c r="E32" s="8">
        <v>8.9700000000000006</v>
      </c>
      <c r="F32" s="2"/>
      <c r="G32" s="8">
        <v>4.4400000000000004</v>
      </c>
      <c r="H32" s="21"/>
    </row>
    <row r="33" spans="2:8" x14ac:dyDescent="0.25">
      <c r="B33" s="2">
        <v>30</v>
      </c>
      <c r="C33" s="8"/>
      <c r="D33" s="1" t="s">
        <v>12</v>
      </c>
      <c r="E33" s="8">
        <v>8.5399999999999991</v>
      </c>
      <c r="F33" s="2"/>
      <c r="G33" s="8">
        <v>4.18</v>
      </c>
      <c r="H33" s="21"/>
    </row>
    <row r="34" spans="2:8" x14ac:dyDescent="0.25">
      <c r="B34" s="2">
        <v>31</v>
      </c>
      <c r="C34" s="8"/>
      <c r="D34" s="1" t="s">
        <v>11</v>
      </c>
      <c r="E34" s="8">
        <v>6.7</v>
      </c>
      <c r="F34" s="2"/>
      <c r="G34" s="8">
        <v>2.2200000000000002</v>
      </c>
      <c r="H34" s="21"/>
    </row>
    <row r="35" spans="2:8" x14ac:dyDescent="0.25">
      <c r="B35" s="2">
        <v>32</v>
      </c>
      <c r="C35" s="8">
        <v>108</v>
      </c>
      <c r="D35" s="4" t="s">
        <v>9</v>
      </c>
      <c r="E35" s="8">
        <v>6.38</v>
      </c>
      <c r="F35" s="1"/>
      <c r="G35" s="8">
        <v>2.1800000000000002</v>
      </c>
      <c r="H35" s="21"/>
    </row>
    <row r="36" spans="2:8" x14ac:dyDescent="0.25">
      <c r="B36" s="2">
        <v>33</v>
      </c>
      <c r="C36" s="8"/>
      <c r="D36" s="4" t="s">
        <v>10</v>
      </c>
      <c r="E36" s="8">
        <v>5.04</v>
      </c>
      <c r="F36" s="1"/>
      <c r="G36" s="8">
        <v>1.55</v>
      </c>
      <c r="H36" s="21"/>
    </row>
    <row r="37" spans="2:8" x14ac:dyDescent="0.25">
      <c r="B37" s="2">
        <v>34</v>
      </c>
      <c r="C37" s="8"/>
      <c r="D37" s="4" t="s">
        <v>7</v>
      </c>
      <c r="E37" s="8">
        <v>8.9700000000000006</v>
      </c>
      <c r="F37" s="1"/>
      <c r="G37" s="8">
        <v>4.4400000000000004</v>
      </c>
      <c r="H37" s="21"/>
    </row>
    <row r="38" spans="2:8" x14ac:dyDescent="0.25">
      <c r="B38" s="2">
        <v>35</v>
      </c>
      <c r="C38" s="8"/>
      <c r="D38" s="1" t="s">
        <v>12</v>
      </c>
      <c r="E38" s="8">
        <v>9.0399999999999991</v>
      </c>
      <c r="F38" s="1"/>
      <c r="G38" s="8">
        <v>4.5599999999999996</v>
      </c>
      <c r="H38" s="21"/>
    </row>
    <row r="39" spans="2:8" x14ac:dyDescent="0.25">
      <c r="B39" s="2">
        <v>36</v>
      </c>
      <c r="C39" s="8"/>
      <c r="D39" s="4" t="s">
        <v>11</v>
      </c>
      <c r="E39" s="8">
        <v>2.44</v>
      </c>
      <c r="F39" s="1">
        <v>0.9</v>
      </c>
      <c r="G39" s="8">
        <f>E39*F39</f>
        <v>2.1960000000000002</v>
      </c>
      <c r="H39" s="21"/>
    </row>
    <row r="40" spans="2:8" x14ac:dyDescent="0.25">
      <c r="B40" s="2"/>
      <c r="C40" s="8"/>
      <c r="D40" s="4"/>
      <c r="E40" s="8"/>
      <c r="F40" s="1"/>
      <c r="G40" s="8"/>
      <c r="H40" s="21"/>
    </row>
    <row r="41" spans="2:8" x14ac:dyDescent="0.25">
      <c r="B41" s="2">
        <v>37</v>
      </c>
      <c r="C41" s="8">
        <v>201</v>
      </c>
      <c r="D41" s="4" t="s">
        <v>9</v>
      </c>
      <c r="E41" s="8">
        <v>6.38</v>
      </c>
      <c r="F41" s="4"/>
      <c r="G41" s="8">
        <v>2.1800000000000002</v>
      </c>
      <c r="H41" s="21"/>
    </row>
    <row r="42" spans="2:8" x14ac:dyDescent="0.25">
      <c r="B42" s="2">
        <v>38</v>
      </c>
      <c r="C42" s="8"/>
      <c r="D42" s="4" t="s">
        <v>10</v>
      </c>
      <c r="E42" s="8">
        <v>5.04</v>
      </c>
      <c r="F42" s="1"/>
      <c r="G42" s="8">
        <v>1.55</v>
      </c>
      <c r="H42" s="21"/>
    </row>
    <row r="43" spans="2:8" x14ac:dyDescent="0.25">
      <c r="B43" s="2">
        <v>39</v>
      </c>
      <c r="C43" s="8"/>
      <c r="D43" s="4" t="s">
        <v>7</v>
      </c>
      <c r="E43" s="8">
        <v>8.9700000000000006</v>
      </c>
      <c r="F43" s="1"/>
      <c r="G43" s="8">
        <v>4.47</v>
      </c>
      <c r="H43" s="21"/>
    </row>
    <row r="44" spans="2:8" x14ac:dyDescent="0.25">
      <c r="B44" s="2">
        <v>40</v>
      </c>
      <c r="C44" s="8"/>
      <c r="D44" s="4" t="s">
        <v>11</v>
      </c>
      <c r="E44" s="8">
        <v>6.34</v>
      </c>
      <c r="F44" s="1"/>
      <c r="G44" s="8">
        <v>2.04</v>
      </c>
      <c r="H44" s="21"/>
    </row>
    <row r="45" spans="2:8" x14ac:dyDescent="0.25">
      <c r="B45" s="2">
        <v>41</v>
      </c>
      <c r="C45" s="8">
        <v>202</v>
      </c>
      <c r="D45" s="4" t="s">
        <v>4</v>
      </c>
      <c r="E45" s="8">
        <v>6.69</v>
      </c>
      <c r="F45" s="1"/>
      <c r="G45" s="8">
        <v>2.59</v>
      </c>
      <c r="H45" s="21"/>
    </row>
    <row r="46" spans="2:8" x14ac:dyDescent="0.25">
      <c r="B46" s="2">
        <v>42</v>
      </c>
      <c r="C46" s="8"/>
      <c r="D46" s="4" t="s">
        <v>5</v>
      </c>
      <c r="E46" s="8">
        <v>6.86</v>
      </c>
      <c r="F46" s="1"/>
      <c r="G46" s="8">
        <v>2.69</v>
      </c>
      <c r="H46" s="21"/>
    </row>
    <row r="47" spans="2:8" x14ac:dyDescent="0.25">
      <c r="B47" s="2">
        <v>43</v>
      </c>
      <c r="C47" s="8"/>
      <c r="D47" s="4" t="s">
        <v>7</v>
      </c>
      <c r="E47" s="8">
        <v>8.9700000000000006</v>
      </c>
      <c r="F47" s="1"/>
      <c r="G47" s="8">
        <v>4.47</v>
      </c>
      <c r="H47" s="21"/>
    </row>
    <row r="48" spans="2:8" x14ac:dyDescent="0.25">
      <c r="B48" s="2">
        <v>44</v>
      </c>
      <c r="C48" s="8"/>
      <c r="D48" s="4" t="s">
        <v>11</v>
      </c>
      <c r="E48" s="8">
        <v>6.36</v>
      </c>
      <c r="F48" s="1"/>
      <c r="G48" s="8">
        <v>2.06</v>
      </c>
      <c r="H48" s="21"/>
    </row>
    <row r="49" spans="2:8" x14ac:dyDescent="0.25">
      <c r="B49" s="2">
        <v>45</v>
      </c>
      <c r="C49" s="8">
        <v>203</v>
      </c>
      <c r="D49" s="4" t="s">
        <v>4</v>
      </c>
      <c r="E49" s="8">
        <v>6.69</v>
      </c>
      <c r="F49" s="1"/>
      <c r="G49" s="8">
        <v>2.59</v>
      </c>
      <c r="H49" s="21"/>
    </row>
    <row r="50" spans="2:8" x14ac:dyDescent="0.25">
      <c r="B50" s="2">
        <v>46</v>
      </c>
      <c r="C50" s="8"/>
      <c r="D50" s="4" t="s">
        <v>5</v>
      </c>
      <c r="E50" s="8">
        <v>6.86</v>
      </c>
      <c r="F50" s="1"/>
      <c r="G50" s="8">
        <v>2.6960000000000002</v>
      </c>
      <c r="H50" s="21"/>
    </row>
    <row r="51" spans="2:8" x14ac:dyDescent="0.25">
      <c r="B51" s="2">
        <v>47</v>
      </c>
      <c r="C51" s="8"/>
      <c r="D51" s="4" t="s">
        <v>7</v>
      </c>
      <c r="E51" s="8">
        <v>9.14</v>
      </c>
      <c r="F51" s="1"/>
      <c r="G51" s="8">
        <v>4.53</v>
      </c>
      <c r="H51" s="21"/>
    </row>
    <row r="52" spans="2:8" x14ac:dyDescent="0.25">
      <c r="B52" s="2">
        <v>48</v>
      </c>
      <c r="C52" s="8"/>
      <c r="D52" s="4" t="s">
        <v>11</v>
      </c>
      <c r="E52" s="8">
        <v>6.36</v>
      </c>
      <c r="F52" s="1"/>
      <c r="G52" s="8">
        <v>2.06</v>
      </c>
      <c r="H52" s="21"/>
    </row>
    <row r="53" spans="2:8" x14ac:dyDescent="0.25">
      <c r="B53" s="2">
        <v>49</v>
      </c>
      <c r="C53" s="8">
        <v>204</v>
      </c>
      <c r="D53" s="4" t="s">
        <v>4</v>
      </c>
      <c r="E53" s="8">
        <v>7.3</v>
      </c>
      <c r="F53" s="1"/>
      <c r="G53" s="8">
        <v>2.78</v>
      </c>
      <c r="H53" s="21"/>
    </row>
    <row r="54" spans="2:8" x14ac:dyDescent="0.25">
      <c r="B54" s="2">
        <v>50</v>
      </c>
      <c r="C54" s="8"/>
      <c r="D54" s="4" t="s">
        <v>5</v>
      </c>
      <c r="E54" s="8">
        <v>7.3</v>
      </c>
      <c r="F54" s="1"/>
      <c r="G54" s="8">
        <v>3.12</v>
      </c>
      <c r="H54" s="21"/>
    </row>
    <row r="55" spans="2:8" x14ac:dyDescent="0.25">
      <c r="B55" s="2">
        <v>51</v>
      </c>
      <c r="C55" s="8"/>
      <c r="D55" s="4" t="s">
        <v>7</v>
      </c>
      <c r="E55" s="8">
        <v>9.44</v>
      </c>
      <c r="F55" s="1"/>
      <c r="G55" s="8">
        <v>4.7699999999999996</v>
      </c>
      <c r="H55" s="21"/>
    </row>
    <row r="56" spans="2:8" x14ac:dyDescent="0.25">
      <c r="B56" s="2">
        <v>52</v>
      </c>
      <c r="C56" s="8"/>
      <c r="D56" s="4" t="s">
        <v>11</v>
      </c>
      <c r="E56" s="8">
        <v>6.7</v>
      </c>
      <c r="F56" s="1"/>
      <c r="G56" s="8">
        <v>2.2200000000000002</v>
      </c>
      <c r="H56" s="21"/>
    </row>
    <row r="57" spans="2:8" x14ac:dyDescent="0.25">
      <c r="B57" s="2">
        <v>53</v>
      </c>
      <c r="C57" s="8">
        <v>205</v>
      </c>
      <c r="D57" s="1" t="s">
        <v>4</v>
      </c>
      <c r="E57" s="8">
        <v>7.3</v>
      </c>
      <c r="F57" s="1"/>
      <c r="G57" s="8">
        <v>2.78</v>
      </c>
      <c r="H57" s="21"/>
    </row>
    <row r="58" spans="2:8" x14ac:dyDescent="0.25">
      <c r="B58" s="2">
        <v>54</v>
      </c>
      <c r="C58" s="8"/>
      <c r="D58" s="1" t="s">
        <v>5</v>
      </c>
      <c r="E58" s="8">
        <v>7.3</v>
      </c>
      <c r="F58" s="1"/>
      <c r="G58" s="8">
        <v>3.12</v>
      </c>
      <c r="H58" s="21"/>
    </row>
    <row r="59" spans="2:8" x14ac:dyDescent="0.25">
      <c r="B59" s="2">
        <v>55</v>
      </c>
      <c r="C59" s="8"/>
      <c r="D59" s="1" t="s">
        <v>7</v>
      </c>
      <c r="E59" s="8">
        <v>9.44</v>
      </c>
      <c r="F59" s="1"/>
      <c r="G59" s="8">
        <v>4.68</v>
      </c>
      <c r="H59" s="21"/>
    </row>
    <row r="60" spans="2:8" x14ac:dyDescent="0.25">
      <c r="B60" s="2">
        <v>56</v>
      </c>
      <c r="C60" s="8"/>
      <c r="D60" s="1" t="s">
        <v>12</v>
      </c>
      <c r="E60" s="8">
        <v>9.14</v>
      </c>
      <c r="F60" s="1"/>
      <c r="G60" s="8">
        <v>4.63</v>
      </c>
      <c r="H60" s="21"/>
    </row>
    <row r="61" spans="2:8" x14ac:dyDescent="0.25">
      <c r="B61" s="2">
        <v>57</v>
      </c>
      <c r="C61" s="8"/>
      <c r="D61" s="1" t="s">
        <v>11</v>
      </c>
      <c r="E61" s="8">
        <v>6.64</v>
      </c>
      <c r="F61" s="1"/>
      <c r="G61" s="8">
        <v>2.19</v>
      </c>
      <c r="H61" s="21"/>
    </row>
    <row r="62" spans="2:8" x14ac:dyDescent="0.25">
      <c r="B62" s="2">
        <v>58</v>
      </c>
      <c r="C62" s="8">
        <v>206</v>
      </c>
      <c r="D62" s="1" t="s">
        <v>4</v>
      </c>
      <c r="E62" s="8">
        <v>6.69</v>
      </c>
      <c r="F62" s="1"/>
      <c r="G62" s="8">
        <v>2.59</v>
      </c>
      <c r="H62" s="21"/>
    </row>
    <row r="63" spans="2:8" x14ac:dyDescent="0.25">
      <c r="B63" s="2">
        <v>59</v>
      </c>
      <c r="C63" s="8"/>
      <c r="D63" s="1" t="s">
        <v>5</v>
      </c>
      <c r="E63" s="8">
        <v>6.86</v>
      </c>
      <c r="F63" s="1"/>
      <c r="G63" s="8">
        <v>2.69</v>
      </c>
      <c r="H63" s="21"/>
    </row>
    <row r="64" spans="2:8" x14ac:dyDescent="0.25">
      <c r="B64" s="2">
        <v>60</v>
      </c>
      <c r="C64" s="8"/>
      <c r="D64" s="1" t="s">
        <v>7</v>
      </c>
      <c r="E64" s="8">
        <v>8.9700000000000006</v>
      </c>
      <c r="F64" s="1"/>
      <c r="G64" s="8">
        <v>4.4400000000000004</v>
      </c>
      <c r="H64" s="21"/>
    </row>
    <row r="65" spans="2:8" x14ac:dyDescent="0.25">
      <c r="B65" s="2">
        <v>61</v>
      </c>
      <c r="C65" s="8"/>
      <c r="D65" s="1" t="s">
        <v>12</v>
      </c>
      <c r="E65" s="8">
        <v>9.14</v>
      </c>
      <c r="F65" s="1"/>
      <c r="G65" s="8">
        <v>4.57</v>
      </c>
      <c r="H65" s="21"/>
    </row>
    <row r="66" spans="2:8" x14ac:dyDescent="0.25">
      <c r="B66" s="2">
        <v>62</v>
      </c>
      <c r="C66" s="8"/>
      <c r="D66" s="1" t="s">
        <v>11</v>
      </c>
      <c r="E66" s="8">
        <v>6.7</v>
      </c>
      <c r="F66" s="1"/>
      <c r="G66" s="8">
        <v>2.2200000000000002</v>
      </c>
      <c r="H66" s="21"/>
    </row>
    <row r="67" spans="2:8" x14ac:dyDescent="0.25">
      <c r="B67" s="2">
        <v>63</v>
      </c>
      <c r="C67" s="8">
        <v>207</v>
      </c>
      <c r="D67" s="1" t="s">
        <v>14</v>
      </c>
      <c r="E67" s="8">
        <v>6.7</v>
      </c>
      <c r="F67" s="1"/>
      <c r="G67" s="8">
        <v>2.59</v>
      </c>
      <c r="H67" s="21"/>
    </row>
    <row r="68" spans="2:8" x14ac:dyDescent="0.25">
      <c r="B68" s="2">
        <v>64</v>
      </c>
      <c r="C68" s="8"/>
      <c r="D68" s="1" t="s">
        <v>5</v>
      </c>
      <c r="E68" s="8">
        <v>6.68</v>
      </c>
      <c r="F68" s="1"/>
      <c r="G68" s="8">
        <v>2.69</v>
      </c>
      <c r="H68" s="21"/>
    </row>
    <row r="69" spans="2:8" x14ac:dyDescent="0.25">
      <c r="B69" s="2">
        <v>65</v>
      </c>
      <c r="C69" s="8"/>
      <c r="D69" s="1" t="s">
        <v>7</v>
      </c>
      <c r="E69" s="8">
        <v>8.9700000000000006</v>
      </c>
      <c r="F69" s="1"/>
      <c r="G69" s="8">
        <v>4.4400000000000004</v>
      </c>
      <c r="H69" s="21"/>
    </row>
    <row r="70" spans="2:8" x14ac:dyDescent="0.25">
      <c r="B70" s="2">
        <v>66</v>
      </c>
      <c r="C70" s="8"/>
      <c r="D70" s="1" t="s">
        <v>12</v>
      </c>
      <c r="E70" s="8">
        <v>9.14</v>
      </c>
      <c r="F70" s="1"/>
      <c r="G70" s="8">
        <v>4.57</v>
      </c>
      <c r="H70" s="21"/>
    </row>
    <row r="71" spans="2:8" x14ac:dyDescent="0.25">
      <c r="B71" s="2">
        <v>67</v>
      </c>
      <c r="C71" s="8"/>
      <c r="D71" s="1" t="s">
        <v>11</v>
      </c>
      <c r="E71" s="8">
        <v>6.7</v>
      </c>
      <c r="F71" s="1"/>
      <c r="G71" s="8">
        <v>2.2200000000000002</v>
      </c>
      <c r="H71" s="21"/>
    </row>
    <row r="72" spans="2:8" x14ac:dyDescent="0.25">
      <c r="B72" s="2">
        <v>68</v>
      </c>
      <c r="C72" s="8">
        <v>208</v>
      </c>
      <c r="D72" s="4" t="s">
        <v>9</v>
      </c>
      <c r="E72" s="8">
        <v>8.9700000000000006</v>
      </c>
      <c r="F72" s="1"/>
      <c r="G72" s="8">
        <v>4.4400000000000004</v>
      </c>
      <c r="H72" s="21"/>
    </row>
    <row r="73" spans="2:8" x14ac:dyDescent="0.25">
      <c r="B73" s="2">
        <v>69</v>
      </c>
      <c r="C73" s="8"/>
      <c r="D73" s="4" t="s">
        <v>10</v>
      </c>
      <c r="E73" s="8">
        <v>5.04</v>
      </c>
      <c r="F73" s="1"/>
      <c r="G73" s="8">
        <v>1.55</v>
      </c>
      <c r="H73" s="21"/>
    </row>
    <row r="74" spans="2:8" x14ac:dyDescent="0.25">
      <c r="B74" s="2">
        <v>70</v>
      </c>
      <c r="C74" s="8"/>
      <c r="D74" s="4" t="s">
        <v>7</v>
      </c>
      <c r="E74" s="8">
        <v>6.38</v>
      </c>
      <c r="F74" s="1"/>
      <c r="G74" s="8">
        <v>2.1800000000000002</v>
      </c>
      <c r="H74" s="21"/>
    </row>
    <row r="75" spans="2:8" x14ac:dyDescent="0.25">
      <c r="B75" s="2">
        <v>71</v>
      </c>
      <c r="C75" s="8"/>
      <c r="D75" s="4" t="s">
        <v>11</v>
      </c>
      <c r="E75" s="8">
        <v>2.44</v>
      </c>
      <c r="F75" s="1">
        <v>0.9</v>
      </c>
      <c r="G75" s="19">
        <f>E75*F75</f>
        <v>2.1960000000000002</v>
      </c>
      <c r="H75" s="23"/>
    </row>
    <row r="76" spans="2:8" x14ac:dyDescent="0.25">
      <c r="B76" s="1"/>
      <c r="C76" s="8"/>
      <c r="D76" s="1"/>
      <c r="E76" s="8"/>
      <c r="F76" s="1"/>
      <c r="G76" s="8"/>
      <c r="H76" s="21"/>
    </row>
    <row r="77" spans="2:8" x14ac:dyDescent="0.25">
      <c r="B77" s="1"/>
      <c r="C77" s="8"/>
      <c r="D77" s="1"/>
      <c r="E77" s="8"/>
      <c r="F77" s="1"/>
      <c r="G77" s="8"/>
      <c r="H77" s="21"/>
    </row>
    <row r="78" spans="2:8" x14ac:dyDescent="0.25">
      <c r="B78" s="1"/>
      <c r="C78" s="8"/>
      <c r="D78" s="1"/>
      <c r="E78" s="8"/>
      <c r="F78" s="1"/>
      <c r="G78" s="8"/>
      <c r="H78" s="21"/>
    </row>
    <row r="79" spans="2:8" x14ac:dyDescent="0.25">
      <c r="B79" s="1"/>
      <c r="C79" s="8"/>
      <c r="D79" s="1"/>
      <c r="E79" s="8"/>
      <c r="F79" s="1"/>
      <c r="G79" s="8"/>
      <c r="H79" s="21"/>
    </row>
    <row r="80" spans="2:8" x14ac:dyDescent="0.25">
      <c r="B80" s="1"/>
      <c r="C80" s="8"/>
      <c r="D80" s="1"/>
      <c r="E80" s="8"/>
      <c r="F80" s="1"/>
      <c r="G80" s="8"/>
      <c r="H80" s="21"/>
    </row>
    <row r="81" spans="2:8" x14ac:dyDescent="0.25">
      <c r="B81" s="1"/>
      <c r="C81" s="8"/>
      <c r="D81" s="1"/>
      <c r="E81" s="8"/>
      <c r="F81" s="1"/>
      <c r="G81" s="8"/>
      <c r="H81" s="21"/>
    </row>
    <row r="82" spans="2:8" x14ac:dyDescent="0.25">
      <c r="B82" s="1"/>
      <c r="C82" s="8"/>
      <c r="D82" s="1"/>
      <c r="E82" s="8"/>
      <c r="F82" s="1"/>
      <c r="G82" s="8"/>
      <c r="H82" s="21"/>
    </row>
    <row r="83" spans="2:8" x14ac:dyDescent="0.25">
      <c r="B83" s="1"/>
      <c r="C83" s="8"/>
      <c r="D83" s="1"/>
      <c r="E83" s="8"/>
      <c r="F83" s="1"/>
      <c r="G83" s="8"/>
      <c r="H83" s="21"/>
    </row>
    <row r="84" spans="2:8" x14ac:dyDescent="0.25">
      <c r="B84" s="1"/>
      <c r="C84" s="8"/>
      <c r="D84" s="1"/>
      <c r="E84" s="8"/>
      <c r="F84" s="1"/>
      <c r="G84" s="8"/>
      <c r="H84" s="21"/>
    </row>
    <row r="85" spans="2:8" x14ac:dyDescent="0.25">
      <c r="B85" s="1"/>
      <c r="C85" s="8"/>
      <c r="D85" s="1"/>
      <c r="E85" s="8"/>
      <c r="F85" s="1"/>
      <c r="G85" s="8"/>
      <c r="H85" s="21"/>
    </row>
    <row r="86" spans="2:8" x14ac:dyDescent="0.25">
      <c r="B86" s="1"/>
      <c r="C86" s="8"/>
      <c r="D86" s="1"/>
      <c r="E86" s="8"/>
      <c r="F86" s="1"/>
      <c r="G86" s="8"/>
      <c r="H86" s="21"/>
    </row>
    <row r="87" spans="2:8" x14ac:dyDescent="0.25">
      <c r="B87" s="1"/>
      <c r="C87" s="8"/>
      <c r="D87" s="1"/>
      <c r="E87" s="8"/>
      <c r="F87" s="1"/>
      <c r="G87" s="8"/>
      <c r="H87" s="21"/>
    </row>
    <row r="88" spans="2:8" x14ac:dyDescent="0.25">
      <c r="B88" s="1"/>
      <c r="C88" s="8"/>
      <c r="D88" s="1"/>
      <c r="E88" s="8"/>
      <c r="F88" s="1"/>
      <c r="G88" s="8"/>
      <c r="H88" s="21"/>
    </row>
    <row r="89" spans="2:8" x14ac:dyDescent="0.25">
      <c r="B89" s="1"/>
      <c r="C89" s="8"/>
      <c r="D89" s="1"/>
      <c r="E89" s="8"/>
      <c r="F89" s="1"/>
      <c r="G89" s="8"/>
      <c r="H89" s="21"/>
    </row>
    <row r="90" spans="2:8" x14ac:dyDescent="0.25">
      <c r="B90" s="1"/>
      <c r="C90" s="8"/>
      <c r="D90" s="1"/>
      <c r="E90" s="8"/>
      <c r="F90" s="1"/>
      <c r="G90" s="8"/>
      <c r="H90" s="21"/>
    </row>
    <row r="91" spans="2:8" x14ac:dyDescent="0.25">
      <c r="B91" s="1"/>
      <c r="C91" s="8"/>
      <c r="D91" s="1"/>
      <c r="E91" s="8"/>
      <c r="F91" s="1"/>
      <c r="G91" s="8"/>
      <c r="H91" s="21"/>
    </row>
    <row r="92" spans="2:8" x14ac:dyDescent="0.25">
      <c r="B92" s="1"/>
      <c r="C92" s="8"/>
      <c r="D92" s="1"/>
      <c r="E92" s="8"/>
      <c r="F92" s="1"/>
      <c r="G92" s="8"/>
      <c r="H92" s="21"/>
    </row>
    <row r="93" spans="2:8" x14ac:dyDescent="0.25">
      <c r="B93" s="1"/>
      <c r="C93" s="8"/>
      <c r="D93" s="1"/>
      <c r="E93" s="8"/>
      <c r="F93" s="1"/>
      <c r="G93" s="8"/>
      <c r="H9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L7" sqref="L7:L8"/>
    </sheetView>
  </sheetViews>
  <sheetFormatPr defaultRowHeight="15" x14ac:dyDescent="0.25"/>
  <cols>
    <col min="3" max="3" width="35.42578125" bestFit="1" customWidth="1"/>
  </cols>
  <sheetData>
    <row r="2" spans="2:10" ht="15.75" thickBot="1" x14ac:dyDescent="0.3"/>
    <row r="3" spans="2:10" x14ac:dyDescent="0.25">
      <c r="B3" s="1"/>
      <c r="C3" s="13" t="s">
        <v>51</v>
      </c>
      <c r="D3" s="13"/>
      <c r="E3" s="13"/>
      <c r="F3" s="13"/>
      <c r="G3" s="13"/>
      <c r="H3" s="13"/>
      <c r="I3" s="13"/>
      <c r="J3" s="14"/>
    </row>
    <row r="4" spans="2:10" x14ac:dyDescent="0.25">
      <c r="B4" s="1"/>
      <c r="C4" s="24" t="s">
        <v>31</v>
      </c>
      <c r="D4" s="1"/>
      <c r="E4" s="1"/>
      <c r="F4" s="1"/>
      <c r="G4" s="1"/>
      <c r="H4" s="1"/>
      <c r="I4" s="1"/>
      <c r="J4" s="2">
        <v>3.5</v>
      </c>
    </row>
    <row r="5" spans="2:10" x14ac:dyDescent="0.25">
      <c r="B5" s="1"/>
      <c r="C5" s="24" t="s">
        <v>46</v>
      </c>
      <c r="D5" s="1"/>
      <c r="E5" s="1"/>
      <c r="F5" s="1"/>
      <c r="G5" s="1"/>
      <c r="H5" s="1"/>
      <c r="I5" s="1"/>
      <c r="J5" s="15">
        <f>K21/0.035</f>
        <v>7.585486826542627E-2</v>
      </c>
    </row>
    <row r="6" spans="2:10" x14ac:dyDescent="0.25">
      <c r="B6" s="1"/>
      <c r="C6" s="24" t="s">
        <v>47</v>
      </c>
      <c r="D6" s="1"/>
      <c r="E6" s="1"/>
      <c r="F6" s="1"/>
      <c r="G6" s="1"/>
      <c r="H6" s="1"/>
      <c r="I6" s="1"/>
      <c r="J6" s="17">
        <f>(K22*35.28)/100</f>
        <v>4.6832795667074182E-3</v>
      </c>
    </row>
    <row r="7" spans="2:10" x14ac:dyDescent="0.25">
      <c r="B7" s="1"/>
      <c r="C7" s="24" t="s">
        <v>45</v>
      </c>
      <c r="D7" s="1"/>
      <c r="E7" s="1"/>
      <c r="F7" s="1"/>
      <c r="G7" s="1"/>
      <c r="H7" s="1"/>
      <c r="I7" s="1"/>
      <c r="J7" s="2">
        <f>1.6/100</f>
        <v>1.6E-2</v>
      </c>
    </row>
    <row r="8" spans="2:10" x14ac:dyDescent="0.25">
      <c r="B8" s="1"/>
    </row>
    <row r="9" spans="2:10" x14ac:dyDescent="0.25">
      <c r="B9" s="1"/>
      <c r="C9" s="24" t="s">
        <v>38</v>
      </c>
      <c r="D9" s="1"/>
      <c r="E9" s="1"/>
      <c r="F9" s="1"/>
      <c r="G9" s="1"/>
      <c r="H9" s="1"/>
      <c r="I9" s="1"/>
      <c r="J9" s="1"/>
    </row>
    <row r="10" spans="2:10" x14ac:dyDescent="0.25">
      <c r="B10" s="1" t="s">
        <v>34</v>
      </c>
      <c r="C10" s="24" t="s">
        <v>32</v>
      </c>
      <c r="D10" s="1"/>
      <c r="E10" s="1"/>
      <c r="F10" s="1"/>
      <c r="G10" s="1"/>
      <c r="H10" s="1"/>
      <c r="I10" s="1"/>
      <c r="J10" s="15">
        <f>1/(0.243)</f>
        <v>4.1152263374485596</v>
      </c>
    </row>
    <row r="11" spans="2:10" ht="30" x14ac:dyDescent="0.25">
      <c r="B11" s="1"/>
      <c r="C11" s="25" t="s">
        <v>33</v>
      </c>
      <c r="D11" s="1"/>
      <c r="E11" s="1"/>
      <c r="F11" s="1"/>
      <c r="G11" s="1"/>
      <c r="H11" s="1"/>
      <c r="I11" s="1"/>
      <c r="J11" s="3">
        <f>1/(0.115)</f>
        <v>8.695652173913043</v>
      </c>
    </row>
    <row r="12" spans="2:10" x14ac:dyDescent="0.25">
      <c r="B12" s="1"/>
      <c r="C12" s="16" t="s">
        <v>35</v>
      </c>
      <c r="D12" s="1"/>
      <c r="E12" s="1"/>
      <c r="F12" s="1"/>
      <c r="G12" s="1"/>
      <c r="H12" s="1"/>
      <c r="I12" s="1"/>
      <c r="J12" s="3">
        <f>J10*J11</f>
        <v>35.78457684737878</v>
      </c>
    </row>
    <row r="13" spans="2:10" x14ac:dyDescent="0.25">
      <c r="B13" s="1"/>
      <c r="C13" s="16" t="s">
        <v>36</v>
      </c>
      <c r="D13" s="1"/>
      <c r="E13" s="1"/>
      <c r="F13" s="1"/>
      <c r="G13" s="1"/>
      <c r="H13" s="1"/>
      <c r="I13" s="1"/>
      <c r="J13" s="15">
        <f>J12/10.764</f>
        <v>3.3244683061481588</v>
      </c>
    </row>
    <row r="14" spans="2:10" x14ac:dyDescent="0.25">
      <c r="B14" s="1"/>
      <c r="C14" s="16" t="s">
        <v>37</v>
      </c>
      <c r="D14" s="1"/>
      <c r="E14" s="1"/>
      <c r="F14" s="1"/>
      <c r="G14" s="1"/>
      <c r="H14" s="1"/>
      <c r="I14" s="1"/>
      <c r="J14" s="3">
        <f>J13+5%*J13</f>
        <v>3.4906917214555668</v>
      </c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 t="s">
        <v>40</v>
      </c>
      <c r="D16" s="1"/>
      <c r="E16" s="1"/>
      <c r="F16" s="1"/>
      <c r="G16" s="1"/>
      <c r="H16" s="1"/>
      <c r="I16" s="1"/>
      <c r="J16" s="1"/>
    </row>
    <row r="17" spans="2:12" x14ac:dyDescent="0.25">
      <c r="B17" s="1"/>
      <c r="C17" s="1" t="s">
        <v>39</v>
      </c>
      <c r="D17" s="1"/>
      <c r="E17" s="1"/>
      <c r="F17" s="1"/>
      <c r="G17" s="1"/>
      <c r="H17" s="1"/>
      <c r="I17" s="1"/>
      <c r="J17" s="2">
        <f>1*0.2</f>
        <v>0.2</v>
      </c>
    </row>
    <row r="18" spans="2:12" x14ac:dyDescent="0.25">
      <c r="B18" s="1"/>
      <c r="C18" s="1" t="s">
        <v>41</v>
      </c>
      <c r="D18" s="1"/>
      <c r="E18" s="1"/>
      <c r="F18" s="1"/>
      <c r="G18" s="1"/>
      <c r="H18" s="1"/>
      <c r="I18" s="1"/>
      <c r="J18" s="17">
        <f>J12*0.228*0.1*0.07</f>
        <v>5.7112184648416546E-2</v>
      </c>
    </row>
    <row r="19" spans="2:12" x14ac:dyDescent="0.25">
      <c r="B19" s="1"/>
      <c r="C19" s="1" t="s">
        <v>42</v>
      </c>
      <c r="D19" s="1"/>
      <c r="E19" s="1"/>
      <c r="F19" s="1"/>
      <c r="G19" s="1"/>
      <c r="H19" s="1"/>
      <c r="I19" s="1"/>
      <c r="J19" s="17">
        <f>J17-J18</f>
        <v>0.14288781535158346</v>
      </c>
    </row>
    <row r="20" spans="2:12" x14ac:dyDescent="0.25">
      <c r="B20" s="1"/>
      <c r="C20" s="16" t="s">
        <v>43</v>
      </c>
      <c r="D20" s="1"/>
      <c r="E20" s="1"/>
      <c r="F20" s="1"/>
      <c r="G20" s="1"/>
      <c r="H20" s="1"/>
      <c r="I20" s="1"/>
      <c r="J20" s="17">
        <f>J19+20%*J19</f>
        <v>0.17146537842190016</v>
      </c>
    </row>
    <row r="21" spans="2:12" x14ac:dyDescent="0.25">
      <c r="B21" s="1"/>
      <c r="C21" s="16" t="s">
        <v>50</v>
      </c>
      <c r="D21" s="1"/>
      <c r="E21" s="1"/>
      <c r="F21" s="1"/>
      <c r="G21" s="1"/>
      <c r="H21" s="1"/>
      <c r="I21" s="1"/>
      <c r="J21" s="17">
        <f>J20/6</f>
        <v>2.8577563070316694E-2</v>
      </c>
      <c r="K21">
        <f>J21/10.764</f>
        <v>2.6549203892899196E-3</v>
      </c>
      <c r="L21" t="s">
        <v>53</v>
      </c>
    </row>
    <row r="22" spans="2:12" x14ac:dyDescent="0.25">
      <c r="B22" s="1"/>
      <c r="C22" s="16" t="s">
        <v>44</v>
      </c>
      <c r="D22" s="1"/>
      <c r="E22" s="1"/>
      <c r="F22" s="1"/>
      <c r="G22" s="1"/>
      <c r="H22" s="1"/>
      <c r="I22" s="1"/>
      <c r="J22" s="17">
        <f>J21*5</f>
        <v>0.14288781535158346</v>
      </c>
      <c r="K22">
        <f>J22/10.764</f>
        <v>1.3274601946449598E-2</v>
      </c>
      <c r="L22" t="s">
        <v>53</v>
      </c>
    </row>
    <row r="23" spans="2:12" x14ac:dyDescent="0.25">
      <c r="B23" s="1"/>
      <c r="C23" s="16"/>
      <c r="D23" s="1"/>
      <c r="E23" s="1"/>
      <c r="F23" s="1"/>
      <c r="G23" s="1"/>
      <c r="H23" s="1"/>
      <c r="I23" s="1"/>
      <c r="J23" s="1"/>
    </row>
  </sheetData>
  <mergeCells count="1">
    <mergeCell ref="C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Material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2021-07-15T06:05:31Z</dcterms:created>
  <dcterms:modified xsi:type="dcterms:W3CDTF">2022-08-17T12:03:14Z</dcterms:modified>
</cp:coreProperties>
</file>