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4.A3\Qty Survey\Concrete\"/>
    </mc:Choice>
  </mc:AlternateContent>
  <bookViews>
    <workbookView xWindow="0" yWindow="0" windowWidth="20490" windowHeight="7755"/>
  </bookViews>
  <sheets>
    <sheet name="1st half concrete" sheetId="2" r:id="rId1"/>
    <sheet name="2nd Half Part 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G33" i="1"/>
  <c r="G32" i="1"/>
  <c r="G31" i="1"/>
  <c r="G24" i="1"/>
  <c r="S5" i="1" s="1"/>
  <c r="G25" i="1"/>
  <c r="G26" i="1"/>
  <c r="G27" i="1"/>
  <c r="G28" i="1"/>
  <c r="G29" i="1"/>
  <c r="T4" i="1"/>
  <c r="T5" i="1" s="1"/>
  <c r="S9" i="2"/>
  <c r="O49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26" i="1"/>
  <c r="O25" i="1"/>
  <c r="O24" i="1"/>
  <c r="L35" i="1"/>
  <c r="O15" i="1"/>
  <c r="O16" i="1"/>
  <c r="O17" i="1"/>
  <c r="O18" i="1"/>
  <c r="O19" i="1"/>
  <c r="O20" i="1"/>
  <c r="O21" i="1"/>
  <c r="O22" i="1"/>
  <c r="O23" i="1"/>
  <c r="O14" i="1"/>
  <c r="O1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R5" i="2"/>
  <c r="R4" i="2"/>
  <c r="R3" i="2"/>
  <c r="N88" i="2"/>
  <c r="N85" i="2"/>
  <c r="N86" i="2"/>
  <c r="N87" i="2"/>
  <c r="K84" i="2"/>
  <c r="N84" i="2" s="1"/>
  <c r="K80" i="2"/>
  <c r="N80" i="2" s="1"/>
  <c r="N78" i="2"/>
  <c r="N79" i="2"/>
  <c r="N81" i="2"/>
  <c r="N82" i="2"/>
  <c r="N83" i="2"/>
  <c r="N74" i="2"/>
  <c r="N75" i="2"/>
  <c r="N76" i="2"/>
  <c r="N77" i="2"/>
  <c r="K74" i="2"/>
  <c r="N73" i="2"/>
  <c r="K68" i="2"/>
  <c r="N68" i="2" s="1"/>
  <c r="N62" i="2"/>
  <c r="N63" i="2"/>
  <c r="N64" i="2"/>
  <c r="N65" i="2"/>
  <c r="N66" i="2"/>
  <c r="N67" i="2"/>
  <c r="N69" i="2"/>
  <c r="N70" i="2"/>
  <c r="N71" i="2"/>
  <c r="N72" i="2"/>
  <c r="N61" i="2"/>
  <c r="N60" i="2"/>
  <c r="K62" i="2"/>
  <c r="N57" i="2"/>
  <c r="N58" i="2"/>
  <c r="N59" i="2"/>
  <c r="N48" i="2"/>
  <c r="N49" i="2"/>
  <c r="N50" i="2"/>
  <c r="N51" i="2"/>
  <c r="N52" i="2"/>
  <c r="N53" i="2"/>
  <c r="N54" i="2"/>
  <c r="N55" i="2"/>
  <c r="N56" i="2"/>
  <c r="K56" i="2"/>
  <c r="K51" i="2"/>
  <c r="K48" i="2"/>
  <c r="G68" i="2"/>
  <c r="O12" i="1"/>
  <c r="O11" i="1"/>
  <c r="O10" i="1"/>
  <c r="O9" i="1"/>
  <c r="O8" i="1"/>
  <c r="O7" i="1"/>
  <c r="O6" i="1"/>
  <c r="O5" i="1"/>
  <c r="O4" i="1"/>
  <c r="O3" i="1"/>
  <c r="N43" i="2"/>
  <c r="N44" i="2"/>
  <c r="N45" i="2"/>
  <c r="N46" i="2"/>
  <c r="N47" i="2"/>
  <c r="N42" i="2"/>
  <c r="N37" i="2"/>
  <c r="N38" i="2"/>
  <c r="N39" i="2"/>
  <c r="N40" i="2"/>
  <c r="N41" i="2"/>
  <c r="K36" i="2"/>
  <c r="N36" i="2" s="1"/>
  <c r="N30" i="2"/>
  <c r="N31" i="2"/>
  <c r="N32" i="2"/>
  <c r="N33" i="2"/>
  <c r="N34" i="2"/>
  <c r="N35" i="2"/>
  <c r="N25" i="2"/>
  <c r="N26" i="2"/>
  <c r="N27" i="2"/>
  <c r="N28" i="2"/>
  <c r="N29" i="2"/>
  <c r="N24" i="2"/>
  <c r="N14" i="2"/>
  <c r="N15" i="2"/>
  <c r="N16" i="2"/>
  <c r="N17" i="2"/>
  <c r="N18" i="2"/>
  <c r="N19" i="2"/>
  <c r="N20" i="2"/>
  <c r="N21" i="2"/>
  <c r="N22" i="2"/>
  <c r="N23" i="2"/>
  <c r="N13" i="2"/>
  <c r="N12" i="2"/>
  <c r="N11" i="2"/>
  <c r="N10" i="2"/>
  <c r="N9" i="2"/>
  <c r="N8" i="2"/>
  <c r="N7" i="2"/>
  <c r="N6" i="2"/>
  <c r="N5" i="2"/>
  <c r="N4" i="2"/>
  <c r="S6" i="1" l="1"/>
  <c r="S10" i="2" s="1"/>
  <c r="S11" i="2" s="1"/>
  <c r="T6" i="1"/>
  <c r="G64" i="2"/>
  <c r="G65" i="2"/>
  <c r="G66" i="2"/>
  <c r="G67" i="2"/>
  <c r="D63" i="2"/>
  <c r="G63" i="2" s="1"/>
  <c r="D62" i="2"/>
  <c r="G62" i="2" s="1"/>
  <c r="G61" i="2"/>
  <c r="E61" i="2"/>
  <c r="D60" i="2"/>
  <c r="G60" i="2" s="1"/>
  <c r="E59" i="2"/>
  <c r="G59" i="2" s="1"/>
  <c r="D58" i="2"/>
  <c r="G49" i="2"/>
  <c r="E57" i="2"/>
  <c r="G57" i="2" s="1"/>
  <c r="E56" i="2"/>
  <c r="G56" i="2" s="1"/>
  <c r="D55" i="2"/>
  <c r="G55" i="2" s="1"/>
  <c r="E54" i="2"/>
  <c r="G54" i="2" s="1"/>
  <c r="D53" i="2"/>
  <c r="G53" i="2" s="1"/>
  <c r="E52" i="2"/>
  <c r="G52" i="2" s="1"/>
  <c r="G58" i="2"/>
  <c r="E51" i="2"/>
  <c r="G51" i="2" s="1"/>
  <c r="G50" i="2"/>
  <c r="G48" i="2"/>
  <c r="G26" i="2"/>
  <c r="G27" i="2"/>
  <c r="G28" i="2"/>
  <c r="G29" i="2"/>
  <c r="G30" i="2"/>
  <c r="G31" i="2"/>
  <c r="G32" i="2"/>
  <c r="G33" i="2"/>
  <c r="G34" i="2"/>
  <c r="G35" i="2"/>
  <c r="G36" i="2"/>
  <c r="G23" i="2"/>
  <c r="G24" i="2"/>
  <c r="G25" i="2"/>
  <c r="G12" i="2"/>
  <c r="G13" i="2"/>
  <c r="G14" i="2"/>
  <c r="G47" i="2"/>
  <c r="G46" i="2"/>
  <c r="G45" i="2"/>
  <c r="G44" i="2"/>
  <c r="G43" i="2"/>
  <c r="G42" i="2"/>
  <c r="G41" i="2"/>
  <c r="G40" i="2"/>
  <c r="G39" i="2"/>
  <c r="G38" i="2"/>
  <c r="G37" i="2"/>
  <c r="G22" i="2"/>
  <c r="G21" i="2"/>
  <c r="G20" i="2"/>
  <c r="G19" i="2"/>
  <c r="G18" i="2"/>
  <c r="G17" i="2"/>
  <c r="G16" i="2"/>
  <c r="G15" i="2"/>
  <c r="G11" i="2"/>
  <c r="G10" i="2"/>
  <c r="G9" i="2"/>
  <c r="G8" i="2"/>
  <c r="G7" i="2"/>
  <c r="G6" i="2"/>
  <c r="G5" i="2"/>
  <c r="G4" i="2"/>
  <c r="S3" i="2" l="1"/>
  <c r="S4" i="2" l="1"/>
  <c r="S5" i="2" s="1"/>
</calcChain>
</file>

<file path=xl/sharedStrings.xml><?xml version="1.0" encoding="utf-8"?>
<sst xmlns="http://schemas.openxmlformats.org/spreadsheetml/2006/main" count="251" uniqueCount="108">
  <si>
    <t>First Half Concrete</t>
  </si>
  <si>
    <t xml:space="preserve">SR NO </t>
  </si>
  <si>
    <t xml:space="preserve">SLAB NO </t>
  </si>
  <si>
    <t xml:space="preserve">L </t>
  </si>
  <si>
    <t>B</t>
  </si>
  <si>
    <t>D</t>
  </si>
  <si>
    <t>VOL</t>
  </si>
  <si>
    <t xml:space="preserve">BEAM NO </t>
  </si>
  <si>
    <t>Total Concrete</t>
  </si>
  <si>
    <t>S1</t>
  </si>
  <si>
    <t>B1</t>
  </si>
  <si>
    <t>Wastage 5%</t>
  </si>
  <si>
    <t>Total</t>
  </si>
  <si>
    <t>B3</t>
  </si>
  <si>
    <t>B4</t>
  </si>
  <si>
    <t>B5</t>
  </si>
  <si>
    <t xml:space="preserve">Total Concrete </t>
  </si>
  <si>
    <t>B8</t>
  </si>
  <si>
    <t>1st Half</t>
  </si>
  <si>
    <t>B9</t>
  </si>
  <si>
    <t>2nd Half</t>
  </si>
  <si>
    <t>B10</t>
  </si>
  <si>
    <t xml:space="preserve">Total </t>
  </si>
  <si>
    <t>S2</t>
  </si>
  <si>
    <t>B15</t>
  </si>
  <si>
    <t>B16</t>
  </si>
  <si>
    <t>B17</t>
  </si>
  <si>
    <t>B18</t>
  </si>
  <si>
    <t>B19</t>
  </si>
  <si>
    <t>B26</t>
  </si>
  <si>
    <t>B27</t>
  </si>
  <si>
    <t>S3</t>
  </si>
  <si>
    <t>B28</t>
  </si>
  <si>
    <t>B29</t>
  </si>
  <si>
    <t>B30</t>
  </si>
  <si>
    <t>B38</t>
  </si>
  <si>
    <t>B39</t>
  </si>
  <si>
    <t>B40</t>
  </si>
  <si>
    <t>B41</t>
  </si>
  <si>
    <t>B42</t>
  </si>
  <si>
    <t>B43</t>
  </si>
  <si>
    <t>B44</t>
  </si>
  <si>
    <t>S5</t>
  </si>
  <si>
    <t>B49</t>
  </si>
  <si>
    <t>S4</t>
  </si>
  <si>
    <t>B50</t>
  </si>
  <si>
    <t>B51</t>
  </si>
  <si>
    <t>B52</t>
  </si>
  <si>
    <t>B92</t>
  </si>
  <si>
    <t>B93</t>
  </si>
  <si>
    <t>B94</t>
  </si>
  <si>
    <t>B95</t>
  </si>
  <si>
    <t>B96</t>
  </si>
  <si>
    <t>B97</t>
  </si>
  <si>
    <t>B99</t>
  </si>
  <si>
    <t>B100</t>
  </si>
  <si>
    <t>B101</t>
  </si>
  <si>
    <t>B102</t>
  </si>
  <si>
    <t>B104</t>
  </si>
  <si>
    <t>ST1</t>
  </si>
  <si>
    <t>B105</t>
  </si>
  <si>
    <t>ST2</t>
  </si>
  <si>
    <t>B108</t>
  </si>
  <si>
    <t>B109</t>
  </si>
  <si>
    <t>B110</t>
  </si>
  <si>
    <t>B111</t>
  </si>
  <si>
    <t>B113</t>
  </si>
  <si>
    <t>B114</t>
  </si>
  <si>
    <t>B118</t>
  </si>
  <si>
    <t>B115</t>
  </si>
  <si>
    <t>B119</t>
  </si>
  <si>
    <t>B116</t>
  </si>
  <si>
    <t>B117</t>
  </si>
  <si>
    <t>B122</t>
  </si>
  <si>
    <t>B123</t>
  </si>
  <si>
    <t>B124</t>
  </si>
  <si>
    <t>B127</t>
  </si>
  <si>
    <t>B126</t>
  </si>
  <si>
    <t>S12</t>
  </si>
  <si>
    <t>S101</t>
  </si>
  <si>
    <t>S6</t>
  </si>
  <si>
    <t>ST4</t>
  </si>
  <si>
    <t>ST3</t>
  </si>
  <si>
    <t>B20</t>
  </si>
  <si>
    <t>B31</t>
  </si>
  <si>
    <t>B32</t>
  </si>
  <si>
    <t>B45</t>
  </si>
  <si>
    <t>B46</t>
  </si>
  <si>
    <t>B53</t>
  </si>
  <si>
    <t>MB103</t>
  </si>
  <si>
    <t>B133</t>
  </si>
  <si>
    <t>B134</t>
  </si>
  <si>
    <t>B200</t>
  </si>
  <si>
    <t>B136</t>
  </si>
  <si>
    <t>MB131</t>
  </si>
  <si>
    <t>B145</t>
  </si>
  <si>
    <t>B140</t>
  </si>
  <si>
    <t>B141</t>
  </si>
  <si>
    <t>B142</t>
  </si>
  <si>
    <t>S7</t>
  </si>
  <si>
    <t>B132</t>
  </si>
  <si>
    <t>B139</t>
  </si>
  <si>
    <t>B135</t>
  </si>
  <si>
    <t>Second Half Concrete</t>
  </si>
  <si>
    <t>S2(REST)</t>
  </si>
  <si>
    <t>S4(Rest)</t>
  </si>
  <si>
    <t>S3(Rest)</t>
  </si>
  <si>
    <t>DEDUCTION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</si>
</sst>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/>
    <xf numFmtId="1" fontId="0" fillId="0" borderId="5" xfId="0" applyNumberFormat="1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1" fontId="0" fillId="0" borderId="4" xfId="0" applyNumberFormat="1" applyBorder="1"/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/>
    <xf numFmtId="1" fontId="0" fillId="0" borderId="5" xfId="0" applyNumberFormat="1" applyBorder="1" applyAlignment="1">
      <alignment horizontal="center"/>
    </xf>
    <xf numFmtId="0" fontId="0" fillId="0" borderId="4" xfId="0" applyFill="1" applyBorder="1"/>
    <xf numFmtId="0" fontId="0" fillId="0" borderId="6" xfId="0" applyBorder="1" applyAlignment="1">
      <alignment horizontal="left"/>
    </xf>
    <xf numFmtId="0" fontId="0" fillId="0" borderId="6" xfId="0" applyFill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3"/>
  <sheetViews>
    <sheetView tabSelected="1" workbookViewId="0">
      <selection activeCell="S13" sqref="S13"/>
    </sheetView>
  </sheetViews>
  <sheetFormatPr defaultRowHeight="15" x14ac:dyDescent="0.25"/>
  <cols>
    <col min="17" max="17" width="14" bestFit="1" customWidth="1"/>
    <col min="18" max="18" width="13.7109375" bestFit="1" customWidth="1"/>
    <col min="19" max="19" width="12.5703125" bestFit="1" customWidth="1"/>
  </cols>
  <sheetData>
    <row r="1" spans="2:19" ht="15.75" thickBot="1" x14ac:dyDescent="0.3"/>
    <row r="2" spans="2:19" ht="15.75" thickBot="1" x14ac:dyDescent="0.3">
      <c r="Q2" s="27" t="s">
        <v>0</v>
      </c>
      <c r="R2" s="28"/>
      <c r="S2" s="29"/>
    </row>
    <row r="3" spans="2:19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I3" s="1" t="s">
        <v>1</v>
      </c>
      <c r="J3" s="1" t="s">
        <v>7</v>
      </c>
      <c r="K3" s="1" t="s">
        <v>3</v>
      </c>
      <c r="L3" s="1" t="s">
        <v>4</v>
      </c>
      <c r="M3" s="1" t="s">
        <v>5</v>
      </c>
      <c r="N3" s="1" t="s">
        <v>6</v>
      </c>
      <c r="Q3" s="2" t="s">
        <v>8</v>
      </c>
      <c r="R3" s="34">
        <f>G68+N88</f>
        <v>118.88870787499994</v>
      </c>
      <c r="S3" s="4">
        <f>G73+N82</f>
        <v>0.22050000000000003</v>
      </c>
    </row>
    <row r="4" spans="2:19" x14ac:dyDescent="0.25">
      <c r="B4" s="5">
        <v>1</v>
      </c>
      <c r="C4" s="5" t="s">
        <v>78</v>
      </c>
      <c r="D4" s="18">
        <v>2.83</v>
      </c>
      <c r="E4" s="18">
        <v>2.032</v>
      </c>
      <c r="F4" s="5">
        <v>0.2</v>
      </c>
      <c r="G4" s="7">
        <f>D4*E4*F4</f>
        <v>1.150112</v>
      </c>
      <c r="I4" s="5"/>
      <c r="J4" s="5" t="s">
        <v>10</v>
      </c>
      <c r="K4" s="5">
        <v>2.83</v>
      </c>
      <c r="L4" s="5">
        <v>0.6</v>
      </c>
      <c r="M4" s="5">
        <v>0.25</v>
      </c>
      <c r="N4" s="8">
        <f>K4*L4*M4</f>
        <v>0.42449999999999999</v>
      </c>
      <c r="Q4" s="9" t="s">
        <v>11</v>
      </c>
      <c r="R4" s="6">
        <f>R3*5%</f>
        <v>5.9444353937499974</v>
      </c>
      <c r="S4" s="10">
        <f>S3*5%</f>
        <v>1.1025000000000002E-2</v>
      </c>
    </row>
    <row r="5" spans="2:19" x14ac:dyDescent="0.25">
      <c r="B5" s="5">
        <v>2</v>
      </c>
      <c r="C5" s="5" t="s">
        <v>78</v>
      </c>
      <c r="D5" s="18">
        <v>2.7949999999999999</v>
      </c>
      <c r="E5" s="18">
        <v>1.8120000000000001</v>
      </c>
      <c r="F5" s="5">
        <v>0.2</v>
      </c>
      <c r="G5" s="7">
        <f>D5*E5*F5</f>
        <v>1.0129080000000001</v>
      </c>
      <c r="I5" s="5"/>
      <c r="J5" s="5" t="s">
        <v>10</v>
      </c>
      <c r="K5" s="7">
        <v>2.7949999999999999</v>
      </c>
      <c r="L5" s="5">
        <v>0.6</v>
      </c>
      <c r="M5" s="5">
        <v>0.25</v>
      </c>
      <c r="N5" s="8">
        <f>K5*L5*M5</f>
        <v>0.41924999999999996</v>
      </c>
      <c r="Q5" s="9" t="s">
        <v>12</v>
      </c>
      <c r="R5" s="6">
        <f>R3+R4</f>
        <v>124.83314326874994</v>
      </c>
      <c r="S5" s="10">
        <f>S3+S4</f>
        <v>0.23152500000000004</v>
      </c>
    </row>
    <row r="6" spans="2:19" x14ac:dyDescent="0.25">
      <c r="B6" s="5">
        <v>3</v>
      </c>
      <c r="C6" s="5" t="s">
        <v>78</v>
      </c>
      <c r="D6" s="18">
        <v>2.7949999999999999</v>
      </c>
      <c r="E6" s="18">
        <v>1.8120000000000001</v>
      </c>
      <c r="F6" s="5">
        <v>0.2</v>
      </c>
      <c r="G6" s="7">
        <f>D6*E6*F6</f>
        <v>1.0129080000000001</v>
      </c>
      <c r="I6" s="5"/>
      <c r="J6" s="5" t="s">
        <v>10</v>
      </c>
      <c r="K6" s="5">
        <v>2.7949999999999999</v>
      </c>
      <c r="L6" s="5">
        <v>0.6</v>
      </c>
      <c r="M6" s="5">
        <v>0.25</v>
      </c>
      <c r="N6" s="8">
        <f>K6*L6*M6</f>
        <v>0.41924999999999996</v>
      </c>
    </row>
    <row r="7" spans="2:19" ht="15.75" thickBot="1" x14ac:dyDescent="0.3">
      <c r="B7" s="5">
        <v>4</v>
      </c>
      <c r="C7" s="5" t="s">
        <v>78</v>
      </c>
      <c r="D7" s="18">
        <v>2.75</v>
      </c>
      <c r="E7" s="18">
        <v>1.8120000000000001</v>
      </c>
      <c r="F7" s="5">
        <v>0.2</v>
      </c>
      <c r="G7" s="7">
        <f>D7*E7*F7</f>
        <v>0.99660000000000015</v>
      </c>
      <c r="I7" s="5"/>
      <c r="J7" s="5" t="s">
        <v>10</v>
      </c>
      <c r="K7" s="5">
        <v>2.75</v>
      </c>
      <c r="L7" s="5">
        <v>0.6</v>
      </c>
      <c r="M7" s="5">
        <v>0.25</v>
      </c>
      <c r="N7" s="8">
        <f>K7*L7*M7</f>
        <v>0.41249999999999998</v>
      </c>
    </row>
    <row r="8" spans="2:19" ht="15.75" thickBot="1" x14ac:dyDescent="0.3">
      <c r="B8" s="5">
        <v>5</v>
      </c>
      <c r="C8" s="5" t="s">
        <v>78</v>
      </c>
      <c r="D8" s="18">
        <v>2.7949999999999999</v>
      </c>
      <c r="E8" s="18">
        <v>1.8109999999999999</v>
      </c>
      <c r="F8" s="5">
        <v>0.2</v>
      </c>
      <c r="G8" s="7">
        <f t="shared" ref="G8:G14" si="0">D8*E8*F8</f>
        <v>1.0123489999999999</v>
      </c>
      <c r="I8" s="5"/>
      <c r="J8" s="5" t="s">
        <v>10</v>
      </c>
      <c r="K8" s="7">
        <v>2.7949999999999999</v>
      </c>
      <c r="L8" s="5">
        <v>0.6</v>
      </c>
      <c r="M8" s="5">
        <v>0.25</v>
      </c>
      <c r="N8" s="8">
        <f>K8*L8*M8</f>
        <v>0.41924999999999996</v>
      </c>
      <c r="Q8" s="30" t="s">
        <v>16</v>
      </c>
      <c r="R8" s="31"/>
      <c r="S8" s="32"/>
    </row>
    <row r="9" spans="2:19" x14ac:dyDescent="0.25">
      <c r="B9" s="5">
        <v>6</v>
      </c>
      <c r="C9" s="5" t="s">
        <v>78</v>
      </c>
      <c r="D9" s="18">
        <v>2.7949999999999999</v>
      </c>
      <c r="E9" s="18">
        <v>1.8109999999999999</v>
      </c>
      <c r="F9" s="5">
        <v>0.2</v>
      </c>
      <c r="G9" s="7">
        <f t="shared" si="0"/>
        <v>1.0123489999999999</v>
      </c>
      <c r="I9" s="5"/>
      <c r="J9" s="5" t="s">
        <v>10</v>
      </c>
      <c r="K9" s="5">
        <v>2.7949999999999999</v>
      </c>
      <c r="L9" s="5">
        <v>0.6</v>
      </c>
      <c r="M9" s="5">
        <v>0.25</v>
      </c>
      <c r="N9" s="8">
        <f>K9*L9*M9</f>
        <v>0.41924999999999996</v>
      </c>
      <c r="Q9" s="3" t="s">
        <v>18</v>
      </c>
      <c r="R9" s="3"/>
      <c r="S9" s="34">
        <f>R5</f>
        <v>124.83314326874994</v>
      </c>
    </row>
    <row r="10" spans="2:19" x14ac:dyDescent="0.25">
      <c r="B10" s="5">
        <v>7</v>
      </c>
      <c r="C10" s="5" t="s">
        <v>78</v>
      </c>
      <c r="D10" s="18">
        <v>2.75</v>
      </c>
      <c r="E10" s="18">
        <v>1.8109999999999999</v>
      </c>
      <c r="F10" s="5">
        <v>0.2</v>
      </c>
      <c r="G10" s="7">
        <f t="shared" si="0"/>
        <v>0.99604999999999999</v>
      </c>
      <c r="I10" s="5"/>
      <c r="J10" s="5" t="s">
        <v>10</v>
      </c>
      <c r="K10" s="7">
        <v>2.75</v>
      </c>
      <c r="L10" s="5">
        <v>0.6</v>
      </c>
      <c r="M10" s="5">
        <v>0.25</v>
      </c>
      <c r="N10" s="8">
        <f>K10*L10*M10</f>
        <v>0.41249999999999998</v>
      </c>
      <c r="Q10" s="9" t="s">
        <v>20</v>
      </c>
      <c r="R10" s="9"/>
      <c r="S10" s="6">
        <f>'2nd Half Part '!S6</f>
        <v>47.638492256249997</v>
      </c>
    </row>
    <row r="11" spans="2:19" x14ac:dyDescent="0.25">
      <c r="B11" s="5">
        <v>8</v>
      </c>
      <c r="C11" s="5" t="s">
        <v>78</v>
      </c>
      <c r="D11" s="18">
        <v>2.7709999999999999</v>
      </c>
      <c r="E11" s="18">
        <v>1.8120000000000001</v>
      </c>
      <c r="F11" s="5">
        <v>0.2</v>
      </c>
      <c r="G11" s="7">
        <f t="shared" si="0"/>
        <v>1.0042104000000001</v>
      </c>
      <c r="I11" s="5"/>
      <c r="J11" s="5" t="s">
        <v>10</v>
      </c>
      <c r="K11" s="5">
        <v>2.88</v>
      </c>
      <c r="L11" s="5">
        <v>0.6</v>
      </c>
      <c r="M11" s="5">
        <v>0.25</v>
      </c>
      <c r="N11" s="8">
        <f>K11*L11*M11</f>
        <v>0.432</v>
      </c>
      <c r="Q11" s="9"/>
      <c r="R11" s="9" t="s">
        <v>22</v>
      </c>
      <c r="S11" s="6">
        <f>S9+S10</f>
        <v>172.47163552499993</v>
      </c>
    </row>
    <row r="12" spans="2:19" x14ac:dyDescent="0.25">
      <c r="B12" s="5">
        <v>9</v>
      </c>
      <c r="C12" s="5" t="s">
        <v>78</v>
      </c>
      <c r="D12" s="19">
        <v>2.9449999999999998</v>
      </c>
      <c r="E12" s="18">
        <v>1.496</v>
      </c>
      <c r="F12" s="5">
        <v>0.2</v>
      </c>
      <c r="G12" s="7">
        <f t="shared" si="0"/>
        <v>0.88114399999999993</v>
      </c>
      <c r="I12" s="5"/>
      <c r="J12" s="5" t="s">
        <v>10</v>
      </c>
      <c r="K12" s="7">
        <v>2.95</v>
      </c>
      <c r="L12" s="5">
        <v>0.6</v>
      </c>
      <c r="M12" s="5">
        <v>0.25</v>
      </c>
      <c r="N12" s="8">
        <f>K12*L12*M12</f>
        <v>0.4425</v>
      </c>
    </row>
    <row r="13" spans="2:19" x14ac:dyDescent="0.25">
      <c r="B13" s="5">
        <v>10</v>
      </c>
      <c r="C13" s="5" t="s">
        <v>78</v>
      </c>
      <c r="D13" s="19">
        <v>2.88</v>
      </c>
      <c r="E13" s="18">
        <v>1.496</v>
      </c>
      <c r="F13" s="5">
        <v>0.2</v>
      </c>
      <c r="G13" s="7">
        <f t="shared" si="0"/>
        <v>0.86169599999999991</v>
      </c>
      <c r="I13" s="5"/>
      <c r="J13" s="5" t="s">
        <v>13</v>
      </c>
      <c r="K13" s="5">
        <v>2.83</v>
      </c>
      <c r="L13" s="5">
        <v>0.6</v>
      </c>
      <c r="M13" s="5">
        <v>0.23</v>
      </c>
      <c r="N13" s="8">
        <f>K13*L13*M13</f>
        <v>0.39054</v>
      </c>
    </row>
    <row r="14" spans="2:19" x14ac:dyDescent="0.25">
      <c r="B14" s="5">
        <v>11</v>
      </c>
      <c r="C14" s="5" t="s">
        <v>78</v>
      </c>
      <c r="D14" s="19">
        <v>2.95</v>
      </c>
      <c r="E14" s="18">
        <v>1.496</v>
      </c>
      <c r="F14" s="5">
        <v>0.2</v>
      </c>
      <c r="G14" s="7">
        <f t="shared" si="0"/>
        <v>0.8826400000000002</v>
      </c>
      <c r="I14" s="5"/>
      <c r="J14" s="5" t="s">
        <v>14</v>
      </c>
      <c r="K14" s="7">
        <v>2.7549999999999999</v>
      </c>
      <c r="L14" s="5">
        <v>0.6</v>
      </c>
      <c r="M14" s="5">
        <v>0.23</v>
      </c>
      <c r="N14" s="8">
        <f>K14*L14*M14</f>
        <v>0.38018999999999997</v>
      </c>
    </row>
    <row r="15" spans="2:19" x14ac:dyDescent="0.25">
      <c r="B15" s="5">
        <v>12</v>
      </c>
      <c r="C15" s="5" t="s">
        <v>79</v>
      </c>
      <c r="D15" s="18">
        <v>2.83</v>
      </c>
      <c r="E15" s="7">
        <v>2.33</v>
      </c>
      <c r="F15" s="5">
        <v>0.15</v>
      </c>
      <c r="G15" s="7">
        <f t="shared" ref="G15:G22" si="1">D15*E15*F15</f>
        <v>0.98908499999999999</v>
      </c>
      <c r="I15" s="5"/>
      <c r="J15" s="5" t="s">
        <v>14</v>
      </c>
      <c r="K15" s="7">
        <v>2.7549999999999999</v>
      </c>
      <c r="L15" s="5">
        <v>0.6</v>
      </c>
      <c r="M15" s="5">
        <v>0.23</v>
      </c>
      <c r="N15" s="8">
        <f>K15*L15*M15</f>
        <v>0.38018999999999997</v>
      </c>
    </row>
    <row r="16" spans="2:19" x14ac:dyDescent="0.25">
      <c r="B16" s="5">
        <v>13</v>
      </c>
      <c r="C16" s="5" t="s">
        <v>79</v>
      </c>
      <c r="D16" s="18">
        <v>2.7949999999999999</v>
      </c>
      <c r="E16" s="7">
        <v>2.33</v>
      </c>
      <c r="F16" s="5">
        <v>0.15</v>
      </c>
      <c r="G16" s="7">
        <f t="shared" si="1"/>
        <v>0.9768524999999999</v>
      </c>
      <c r="I16" s="5"/>
      <c r="J16" s="5" t="s">
        <v>14</v>
      </c>
      <c r="K16" s="7">
        <v>2.75</v>
      </c>
      <c r="L16" s="5">
        <v>0.6</v>
      </c>
      <c r="M16" s="5">
        <v>0.23</v>
      </c>
      <c r="N16" s="8">
        <f>K16*L16*M16</f>
        <v>0.3795</v>
      </c>
    </row>
    <row r="17" spans="2:14" x14ac:dyDescent="0.25">
      <c r="B17" s="5">
        <v>14</v>
      </c>
      <c r="C17" s="5" t="s">
        <v>79</v>
      </c>
      <c r="D17" s="18">
        <v>2.7949999999999999</v>
      </c>
      <c r="E17" s="7">
        <v>2.33</v>
      </c>
      <c r="F17" s="5">
        <v>0.15</v>
      </c>
      <c r="G17" s="7">
        <f t="shared" si="1"/>
        <v>0.9768524999999999</v>
      </c>
      <c r="I17" s="5"/>
      <c r="J17" s="5" t="s">
        <v>14</v>
      </c>
      <c r="K17" s="7">
        <v>2.7949999999999999</v>
      </c>
      <c r="L17" s="5">
        <v>0.6</v>
      </c>
      <c r="M17" s="5">
        <v>0.23</v>
      </c>
      <c r="N17" s="8">
        <f>K17*L17*M17</f>
        <v>0.38571</v>
      </c>
    </row>
    <row r="18" spans="2:14" x14ac:dyDescent="0.25">
      <c r="B18" s="5">
        <v>15</v>
      </c>
      <c r="C18" s="5" t="s">
        <v>79</v>
      </c>
      <c r="D18" s="18">
        <v>2.75</v>
      </c>
      <c r="E18" s="7">
        <v>2.3340000000000001</v>
      </c>
      <c r="F18" s="5">
        <v>0.15</v>
      </c>
      <c r="G18" s="7">
        <f t="shared" si="1"/>
        <v>0.96277499999999994</v>
      </c>
      <c r="I18" s="5"/>
      <c r="J18" s="5" t="s">
        <v>14</v>
      </c>
      <c r="K18" s="7">
        <v>2.7949999999999999</v>
      </c>
      <c r="L18" s="5">
        <v>0.6</v>
      </c>
      <c r="M18" s="5">
        <v>0.23</v>
      </c>
      <c r="N18" s="8">
        <f>K18*L18*M18</f>
        <v>0.38571</v>
      </c>
    </row>
    <row r="19" spans="2:14" x14ac:dyDescent="0.25">
      <c r="B19" s="5">
        <v>16</v>
      </c>
      <c r="C19" s="5" t="s">
        <v>79</v>
      </c>
      <c r="D19" s="18">
        <v>2.7149999999999999</v>
      </c>
      <c r="E19" s="7">
        <v>2.335</v>
      </c>
      <c r="F19" s="5">
        <v>0.15</v>
      </c>
      <c r="G19" s="7">
        <f t="shared" si="1"/>
        <v>0.95092874999999988</v>
      </c>
      <c r="I19" s="5"/>
      <c r="J19" s="5" t="s">
        <v>14</v>
      </c>
      <c r="K19" s="7">
        <v>2.7949999999999999</v>
      </c>
      <c r="L19" s="5">
        <v>0.6</v>
      </c>
      <c r="M19" s="5">
        <v>0.23</v>
      </c>
      <c r="N19" s="8">
        <f>K19*L19*M19</f>
        <v>0.38571</v>
      </c>
    </row>
    <row r="20" spans="2:14" x14ac:dyDescent="0.25">
      <c r="B20" s="5">
        <v>17</v>
      </c>
      <c r="C20" s="5" t="s">
        <v>79</v>
      </c>
      <c r="D20" s="18">
        <v>2.7149999999999999</v>
      </c>
      <c r="E20" s="7">
        <v>2.335</v>
      </c>
      <c r="F20" s="5">
        <v>0.15</v>
      </c>
      <c r="G20" s="7">
        <f t="shared" si="1"/>
        <v>0.95092874999999988</v>
      </c>
      <c r="I20" s="5"/>
      <c r="J20" s="5" t="s">
        <v>14</v>
      </c>
      <c r="K20" s="7">
        <v>2.75</v>
      </c>
      <c r="L20" s="5">
        <v>0.6</v>
      </c>
      <c r="M20" s="5">
        <v>0.23</v>
      </c>
      <c r="N20" s="8">
        <f>K20*L20*M20</f>
        <v>0.3795</v>
      </c>
    </row>
    <row r="21" spans="2:14" x14ac:dyDescent="0.25">
      <c r="B21" s="5">
        <v>18</v>
      </c>
      <c r="C21" s="5" t="s">
        <v>79</v>
      </c>
      <c r="D21" s="18">
        <v>2.75</v>
      </c>
      <c r="E21" s="7">
        <v>2.335</v>
      </c>
      <c r="F21" s="5">
        <v>0.15</v>
      </c>
      <c r="G21" s="7">
        <f t="shared" si="1"/>
        <v>0.96318749999999986</v>
      </c>
      <c r="I21" s="5"/>
      <c r="J21" s="5" t="s">
        <v>14</v>
      </c>
      <c r="K21" s="7">
        <v>2.88</v>
      </c>
      <c r="L21" s="5">
        <v>0.6</v>
      </c>
      <c r="M21" s="5">
        <v>0.23</v>
      </c>
      <c r="N21" s="8">
        <f>K21*L21*M21</f>
        <v>0.39744000000000002</v>
      </c>
    </row>
    <row r="22" spans="2:14" x14ac:dyDescent="0.25">
      <c r="B22" s="5">
        <v>19</v>
      </c>
      <c r="C22" s="5" t="s">
        <v>79</v>
      </c>
      <c r="D22" s="18">
        <v>2.7549999999999999</v>
      </c>
      <c r="E22" s="7">
        <v>2.3340000000000001</v>
      </c>
      <c r="F22" s="7">
        <v>0.15</v>
      </c>
      <c r="G22" s="7">
        <f t="shared" si="1"/>
        <v>0.96452550000000004</v>
      </c>
      <c r="I22" s="5"/>
      <c r="J22" s="5" t="s">
        <v>14</v>
      </c>
      <c r="K22" s="7">
        <v>2.85</v>
      </c>
      <c r="L22" s="5">
        <v>0.6</v>
      </c>
      <c r="M22" s="5">
        <v>0.23</v>
      </c>
      <c r="N22" s="8">
        <f>K22*L22*M22</f>
        <v>0.39329999999999998</v>
      </c>
    </row>
    <row r="23" spans="2:14" x14ac:dyDescent="0.25">
      <c r="B23" s="5">
        <v>20</v>
      </c>
      <c r="C23" s="5" t="s">
        <v>79</v>
      </c>
      <c r="D23" s="18">
        <v>2.9049999999999998</v>
      </c>
      <c r="E23" s="7">
        <v>2.65</v>
      </c>
      <c r="F23" s="7">
        <v>0.15</v>
      </c>
      <c r="G23" s="7">
        <f t="shared" ref="G23:G36" si="2">D23*E23*F23</f>
        <v>1.1547374999999998</v>
      </c>
      <c r="I23" s="5"/>
      <c r="J23" s="5" t="s">
        <v>15</v>
      </c>
      <c r="K23" s="7">
        <v>2.7949999999999999</v>
      </c>
      <c r="L23" s="5">
        <v>0.6</v>
      </c>
      <c r="M23" s="5">
        <v>0.23</v>
      </c>
      <c r="N23" s="8">
        <f>K23*L23*M23</f>
        <v>0.38571</v>
      </c>
    </row>
    <row r="24" spans="2:14" x14ac:dyDescent="0.25">
      <c r="B24" s="5">
        <v>21</v>
      </c>
      <c r="C24" s="5" t="s">
        <v>79</v>
      </c>
      <c r="D24" s="18">
        <v>2.8</v>
      </c>
      <c r="E24" s="7">
        <v>2.65</v>
      </c>
      <c r="F24" s="7">
        <v>0.15</v>
      </c>
      <c r="G24" s="7">
        <f t="shared" si="2"/>
        <v>1.1129999999999998</v>
      </c>
      <c r="I24" s="5"/>
      <c r="J24" s="5" t="s">
        <v>15</v>
      </c>
      <c r="K24" s="7">
        <v>2.93</v>
      </c>
      <c r="L24" s="5">
        <v>0.6</v>
      </c>
      <c r="M24" s="5">
        <v>0.23</v>
      </c>
      <c r="N24" s="8">
        <f>K24*L24*M24</f>
        <v>0.40434000000000003</v>
      </c>
    </row>
    <row r="25" spans="2:14" x14ac:dyDescent="0.25">
      <c r="B25" s="5">
        <v>22</v>
      </c>
      <c r="C25" s="5" t="s">
        <v>79</v>
      </c>
      <c r="D25" s="18">
        <v>2.9249999999999998</v>
      </c>
      <c r="E25" s="7">
        <v>2.65</v>
      </c>
      <c r="F25" s="7">
        <v>0.15</v>
      </c>
      <c r="G25" s="7">
        <f t="shared" si="2"/>
        <v>1.1626874999999999</v>
      </c>
      <c r="I25" s="5"/>
      <c r="J25" s="5" t="s">
        <v>17</v>
      </c>
      <c r="K25" s="7">
        <v>2.83</v>
      </c>
      <c r="L25" s="5">
        <v>0.6</v>
      </c>
      <c r="M25" s="5">
        <v>0.23</v>
      </c>
      <c r="N25" s="8">
        <f>K25*L25*M25</f>
        <v>0.39054</v>
      </c>
    </row>
    <row r="26" spans="2:14" x14ac:dyDescent="0.25">
      <c r="B26" s="5">
        <v>23</v>
      </c>
      <c r="C26" s="5" t="s">
        <v>79</v>
      </c>
      <c r="D26" s="19">
        <v>2.83</v>
      </c>
      <c r="E26" s="21">
        <v>5.5739999999999998</v>
      </c>
      <c r="F26" s="7">
        <v>0.15</v>
      </c>
      <c r="G26" s="7">
        <f t="shared" si="2"/>
        <v>2.3661629999999998</v>
      </c>
      <c r="I26" s="5"/>
      <c r="J26" s="11" t="s">
        <v>19</v>
      </c>
      <c r="K26" s="5">
        <v>2.7949999999999999</v>
      </c>
      <c r="L26" s="5">
        <v>0.6</v>
      </c>
      <c r="M26" s="5">
        <v>0.23</v>
      </c>
      <c r="N26" s="8">
        <f>K26*L26*M26</f>
        <v>0.38571</v>
      </c>
    </row>
    <row r="27" spans="2:14" x14ac:dyDescent="0.25">
      <c r="B27" s="5">
        <v>24</v>
      </c>
      <c r="C27" s="5" t="s">
        <v>79</v>
      </c>
      <c r="D27" s="19">
        <v>2.7949999999999999</v>
      </c>
      <c r="E27" s="21">
        <v>5.5739999999999998</v>
      </c>
      <c r="F27" s="7">
        <v>0.15</v>
      </c>
      <c r="G27" s="7">
        <f t="shared" si="2"/>
        <v>2.3368994999999999</v>
      </c>
      <c r="I27" s="5"/>
      <c r="J27" s="11" t="s">
        <v>19</v>
      </c>
      <c r="K27" s="5">
        <v>2.7949999999999999</v>
      </c>
      <c r="L27" s="5">
        <v>0.6</v>
      </c>
      <c r="M27" s="5">
        <v>0.23</v>
      </c>
      <c r="N27" s="8">
        <f>K27*L27*M27</f>
        <v>0.38571</v>
      </c>
    </row>
    <row r="28" spans="2:14" x14ac:dyDescent="0.25">
      <c r="B28" s="5">
        <v>25</v>
      </c>
      <c r="C28" s="5" t="s">
        <v>79</v>
      </c>
      <c r="D28" s="19">
        <v>2.7949999999999999</v>
      </c>
      <c r="E28" s="21">
        <v>5.5739999999999998</v>
      </c>
      <c r="F28" s="7">
        <v>0.15</v>
      </c>
      <c r="G28" s="7">
        <f t="shared" si="2"/>
        <v>2.3368994999999999</v>
      </c>
      <c r="I28" s="5"/>
      <c r="J28" s="11" t="s">
        <v>19</v>
      </c>
      <c r="K28" s="5">
        <v>2.7149999999999999</v>
      </c>
      <c r="L28" s="5">
        <v>0.6</v>
      </c>
      <c r="M28" s="5">
        <v>0.23</v>
      </c>
      <c r="N28" s="8">
        <f>K28*L28*M28</f>
        <v>0.37466999999999995</v>
      </c>
    </row>
    <row r="29" spans="2:14" x14ac:dyDescent="0.25">
      <c r="B29" s="5">
        <v>26</v>
      </c>
      <c r="C29" s="5" t="s">
        <v>79</v>
      </c>
      <c r="D29" s="19">
        <v>2.75</v>
      </c>
      <c r="E29" s="21">
        <v>5.5739999999999998</v>
      </c>
      <c r="F29" s="7">
        <v>0.15</v>
      </c>
      <c r="G29" s="7">
        <f t="shared" si="2"/>
        <v>2.2992749999999997</v>
      </c>
      <c r="I29" s="5"/>
      <c r="J29" s="11" t="s">
        <v>19</v>
      </c>
      <c r="K29" s="7">
        <v>2.7149999999999999</v>
      </c>
      <c r="L29" s="5">
        <v>0.6</v>
      </c>
      <c r="M29" s="5">
        <v>0.23</v>
      </c>
      <c r="N29" s="8">
        <f>K29*L29*M29</f>
        <v>0.37466999999999995</v>
      </c>
    </row>
    <row r="30" spans="2:14" x14ac:dyDescent="0.25">
      <c r="B30" s="5">
        <v>27</v>
      </c>
      <c r="C30" s="5" t="s">
        <v>79</v>
      </c>
      <c r="D30" s="19">
        <v>2.7949999999999999</v>
      </c>
      <c r="E30" s="21">
        <v>5.5739999999999998</v>
      </c>
      <c r="F30" s="7">
        <v>0.15</v>
      </c>
      <c r="G30" s="7">
        <f t="shared" si="2"/>
        <v>2.3368994999999999</v>
      </c>
      <c r="I30" s="5"/>
      <c r="J30" s="11" t="s">
        <v>19</v>
      </c>
      <c r="K30" s="5">
        <v>2.7149999999999999</v>
      </c>
      <c r="L30" s="5">
        <v>0.6</v>
      </c>
      <c r="M30" s="5">
        <v>0.23</v>
      </c>
      <c r="N30" s="8">
        <f>K30*L30*M30</f>
        <v>0.37466999999999995</v>
      </c>
    </row>
    <row r="31" spans="2:14" x14ac:dyDescent="0.25">
      <c r="B31" s="5">
        <v>28</v>
      </c>
      <c r="C31" s="5" t="s">
        <v>79</v>
      </c>
      <c r="D31" s="19">
        <v>2.7949999999999999</v>
      </c>
      <c r="E31" s="21">
        <v>5.5739999999999998</v>
      </c>
      <c r="F31" s="7">
        <v>0.15</v>
      </c>
      <c r="G31" s="7">
        <f t="shared" si="2"/>
        <v>2.3368994999999999</v>
      </c>
      <c r="I31" s="5"/>
      <c r="J31" s="5" t="s">
        <v>21</v>
      </c>
      <c r="K31" s="7">
        <v>2.75</v>
      </c>
      <c r="L31" s="5">
        <v>0.6</v>
      </c>
      <c r="M31" s="5">
        <v>0.23</v>
      </c>
      <c r="N31" s="8">
        <f>K31*L31*M31</f>
        <v>0.3795</v>
      </c>
    </row>
    <row r="32" spans="2:14" x14ac:dyDescent="0.25">
      <c r="B32" s="5">
        <v>29</v>
      </c>
      <c r="C32" s="5" t="s">
        <v>79</v>
      </c>
      <c r="D32" s="19">
        <v>2.75</v>
      </c>
      <c r="E32" s="21">
        <v>5.5739999999999998</v>
      </c>
      <c r="F32" s="7">
        <v>0.15</v>
      </c>
      <c r="G32" s="7">
        <f t="shared" si="2"/>
        <v>2.2992749999999997</v>
      </c>
      <c r="I32" s="5"/>
      <c r="J32" s="5" t="s">
        <v>21</v>
      </c>
      <c r="K32" s="7">
        <v>2.75</v>
      </c>
      <c r="L32" s="5">
        <v>0.6</v>
      </c>
      <c r="M32" s="5">
        <v>0.23</v>
      </c>
      <c r="N32" s="8">
        <f>K32*L32*M32</f>
        <v>0.3795</v>
      </c>
    </row>
    <row r="33" spans="2:14" x14ac:dyDescent="0.25">
      <c r="B33" s="5">
        <v>30</v>
      </c>
      <c r="C33" s="5" t="s">
        <v>79</v>
      </c>
      <c r="D33" s="19">
        <v>2.8010000000000002</v>
      </c>
      <c r="E33" s="21">
        <v>5.5739999999999998</v>
      </c>
      <c r="F33" s="7">
        <v>0.15</v>
      </c>
      <c r="G33" s="7">
        <f t="shared" si="2"/>
        <v>2.3419160999999997</v>
      </c>
      <c r="I33" s="5"/>
      <c r="J33" s="5" t="s">
        <v>21</v>
      </c>
      <c r="K33" s="5">
        <v>2.7549999999999999</v>
      </c>
      <c r="L33" s="5">
        <v>0.6</v>
      </c>
      <c r="M33" s="5">
        <v>0.23</v>
      </c>
      <c r="N33" s="8">
        <f>K33*L33*M33</f>
        <v>0.38018999999999997</v>
      </c>
    </row>
    <row r="34" spans="2:14" x14ac:dyDescent="0.25">
      <c r="B34" s="5">
        <v>31</v>
      </c>
      <c r="C34" s="5" t="s">
        <v>79</v>
      </c>
      <c r="D34" s="19">
        <v>2.9449999999999998</v>
      </c>
      <c r="E34" s="21">
        <v>5.5739999999999998</v>
      </c>
      <c r="F34" s="7">
        <v>0.15</v>
      </c>
      <c r="G34" s="7">
        <f t="shared" si="2"/>
        <v>2.4623144999999993</v>
      </c>
      <c r="I34" s="5"/>
      <c r="J34" s="5" t="s">
        <v>21</v>
      </c>
      <c r="K34" s="11">
        <v>2.9049999999999998</v>
      </c>
      <c r="L34" s="5">
        <v>0.6</v>
      </c>
      <c r="M34" s="5">
        <v>0.23</v>
      </c>
      <c r="N34" s="8">
        <f>K34*L34*M34</f>
        <v>0.40088999999999997</v>
      </c>
    </row>
    <row r="35" spans="2:14" x14ac:dyDescent="0.25">
      <c r="B35" s="5">
        <v>32</v>
      </c>
      <c r="C35" s="5" t="s">
        <v>79</v>
      </c>
      <c r="D35" s="19">
        <v>2.88</v>
      </c>
      <c r="E35" s="21">
        <v>5.5739999999999998</v>
      </c>
      <c r="F35" s="7">
        <v>0.15</v>
      </c>
      <c r="G35" s="7">
        <f t="shared" si="2"/>
        <v>2.4079679999999999</v>
      </c>
      <c r="I35" s="5"/>
      <c r="J35" s="5" t="s">
        <v>21</v>
      </c>
      <c r="K35" s="7">
        <v>2.8</v>
      </c>
      <c r="L35" s="5">
        <v>0.6</v>
      </c>
      <c r="M35" s="5">
        <v>0.23</v>
      </c>
      <c r="N35" s="8">
        <f>K35*L35*M35</f>
        <v>0.38640000000000002</v>
      </c>
    </row>
    <row r="36" spans="2:14" x14ac:dyDescent="0.25">
      <c r="B36" s="5">
        <v>33</v>
      </c>
      <c r="C36" s="5" t="s">
        <v>79</v>
      </c>
      <c r="D36" s="19">
        <v>2.9249999999999998</v>
      </c>
      <c r="E36" s="21">
        <v>5.5739999999999998</v>
      </c>
      <c r="F36" s="7">
        <v>0.15</v>
      </c>
      <c r="G36" s="7">
        <f t="shared" si="2"/>
        <v>2.4455924999999996</v>
      </c>
      <c r="I36" s="5"/>
      <c r="J36" s="5" t="s">
        <v>24</v>
      </c>
      <c r="K36" s="5">
        <f>1.55+1.3</f>
        <v>2.85</v>
      </c>
      <c r="L36" s="5">
        <v>0.6</v>
      </c>
      <c r="M36" s="5">
        <v>0.3</v>
      </c>
      <c r="N36" s="8">
        <f>K36*L36*M36</f>
        <v>0.51300000000000001</v>
      </c>
    </row>
    <row r="37" spans="2:14" x14ac:dyDescent="0.25">
      <c r="B37" s="5">
        <v>34</v>
      </c>
      <c r="C37" s="5" t="s">
        <v>23</v>
      </c>
      <c r="D37" s="8">
        <v>3.67</v>
      </c>
      <c r="E37" s="8">
        <v>2.5499999999999998</v>
      </c>
      <c r="F37" s="7">
        <v>0.15</v>
      </c>
      <c r="G37" s="7">
        <f t="shared" ref="G37:G50" si="3">D37*E37*F37</f>
        <v>1.4037749999999998</v>
      </c>
      <c r="I37" s="5"/>
      <c r="J37" s="5" t="s">
        <v>25</v>
      </c>
      <c r="K37" s="5">
        <v>4.8</v>
      </c>
      <c r="L37" s="5">
        <v>0.6</v>
      </c>
      <c r="M37" s="5">
        <v>0.3</v>
      </c>
      <c r="N37" s="8">
        <f>K37*L37*M37</f>
        <v>0.86399999999999999</v>
      </c>
    </row>
    <row r="38" spans="2:14" x14ac:dyDescent="0.25">
      <c r="B38" s="5">
        <v>35</v>
      </c>
      <c r="C38" s="5" t="s">
        <v>61</v>
      </c>
      <c r="D38" s="8">
        <v>3.67</v>
      </c>
      <c r="E38" s="8">
        <v>1.4</v>
      </c>
      <c r="F38" s="7">
        <v>0.16500000000000001</v>
      </c>
      <c r="G38" s="7">
        <f t="shared" si="3"/>
        <v>0.84777000000000002</v>
      </c>
      <c r="I38" s="5"/>
      <c r="J38" s="5" t="s">
        <v>26</v>
      </c>
      <c r="K38" s="5">
        <v>5.43</v>
      </c>
      <c r="L38" s="5">
        <v>0.6</v>
      </c>
      <c r="M38" s="5">
        <v>0.3</v>
      </c>
      <c r="N38" s="8">
        <f>K38*L38*M38</f>
        <v>0.97739999999999982</v>
      </c>
    </row>
    <row r="39" spans="2:14" x14ac:dyDescent="0.25">
      <c r="B39" s="5">
        <v>36</v>
      </c>
      <c r="C39" s="5" t="s">
        <v>23</v>
      </c>
      <c r="D39" s="8">
        <v>3.57</v>
      </c>
      <c r="E39" s="8">
        <v>2.21</v>
      </c>
      <c r="F39" s="7">
        <v>0.15</v>
      </c>
      <c r="G39" s="7">
        <f t="shared" si="3"/>
        <v>1.1834549999999999</v>
      </c>
      <c r="I39" s="5"/>
      <c r="J39" s="5" t="s">
        <v>27</v>
      </c>
      <c r="K39" s="11">
        <v>4.76</v>
      </c>
      <c r="L39" s="5">
        <v>0.6</v>
      </c>
      <c r="M39" s="5">
        <v>0.3</v>
      </c>
      <c r="N39" s="8">
        <f>K39*L39*M39</f>
        <v>0.8567999999999999</v>
      </c>
    </row>
    <row r="40" spans="2:14" x14ac:dyDescent="0.25">
      <c r="B40" s="5">
        <v>37</v>
      </c>
      <c r="C40" s="5" t="s">
        <v>42</v>
      </c>
      <c r="D40" s="8">
        <v>1.8</v>
      </c>
      <c r="E40" s="5">
        <v>1.2</v>
      </c>
      <c r="F40" s="5">
        <v>0.15</v>
      </c>
      <c r="G40" s="7">
        <f t="shared" si="3"/>
        <v>0.32400000000000001</v>
      </c>
      <c r="I40" s="5"/>
      <c r="J40" s="5" t="s">
        <v>28</v>
      </c>
      <c r="K40" s="11">
        <v>4.835</v>
      </c>
      <c r="L40" s="5">
        <v>0.6</v>
      </c>
      <c r="M40" s="5">
        <v>0.3</v>
      </c>
      <c r="N40" s="8">
        <f>K40*L40*M40</f>
        <v>0.87029999999999996</v>
      </c>
    </row>
    <row r="41" spans="2:14" x14ac:dyDescent="0.25">
      <c r="B41" s="5">
        <v>38</v>
      </c>
      <c r="C41" s="5" t="s">
        <v>44</v>
      </c>
      <c r="D41" s="7">
        <v>4.1449999999999996</v>
      </c>
      <c r="E41" s="7">
        <v>3.5</v>
      </c>
      <c r="F41" s="7">
        <v>0.15</v>
      </c>
      <c r="G41" s="7">
        <f t="shared" si="3"/>
        <v>2.1761249999999999</v>
      </c>
      <c r="I41" s="5"/>
      <c r="J41" s="5" t="s">
        <v>83</v>
      </c>
      <c r="K41" s="11">
        <v>3.9849999999999999</v>
      </c>
      <c r="L41" s="5">
        <v>0.6</v>
      </c>
      <c r="M41" s="5">
        <v>0.3</v>
      </c>
      <c r="N41" s="8">
        <f>K41*L41*M41</f>
        <v>0.71729999999999994</v>
      </c>
    </row>
    <row r="42" spans="2:14" x14ac:dyDescent="0.25">
      <c r="B42" s="5">
        <v>39</v>
      </c>
      <c r="C42" s="5" t="s">
        <v>44</v>
      </c>
      <c r="D42" s="7">
        <v>3.5</v>
      </c>
      <c r="E42" s="7">
        <v>3.5</v>
      </c>
      <c r="F42" s="7">
        <v>0.15</v>
      </c>
      <c r="G42" s="7">
        <f t="shared" si="3"/>
        <v>1.8374999999999999</v>
      </c>
      <c r="I42" s="5"/>
      <c r="J42" s="11" t="s">
        <v>29</v>
      </c>
      <c r="K42" s="7">
        <v>1.55</v>
      </c>
      <c r="L42" s="5">
        <v>0.6</v>
      </c>
      <c r="M42" s="5">
        <v>0.23</v>
      </c>
      <c r="N42" s="7">
        <f>K42*L42*M42</f>
        <v>0.21390000000000001</v>
      </c>
    </row>
    <row r="43" spans="2:14" x14ac:dyDescent="0.25">
      <c r="B43" s="5">
        <v>40</v>
      </c>
      <c r="C43" s="5" t="s">
        <v>42</v>
      </c>
      <c r="D43" s="7">
        <v>2.5</v>
      </c>
      <c r="E43" s="7">
        <v>1.2</v>
      </c>
      <c r="F43" s="7">
        <v>0.15</v>
      </c>
      <c r="G43" s="8">
        <f t="shared" si="3"/>
        <v>0.44999999999999996</v>
      </c>
      <c r="I43" s="5"/>
      <c r="J43" s="11" t="s">
        <v>30</v>
      </c>
      <c r="K43" s="8">
        <v>2.9950000000000001</v>
      </c>
      <c r="L43" s="5">
        <v>0.6</v>
      </c>
      <c r="M43" s="5">
        <v>0.23</v>
      </c>
      <c r="N43" s="7">
        <f>K43*L43*M43</f>
        <v>0.41331000000000001</v>
      </c>
    </row>
    <row r="44" spans="2:14" x14ac:dyDescent="0.25">
      <c r="B44" s="5">
        <v>41</v>
      </c>
      <c r="C44" s="5" t="s">
        <v>23</v>
      </c>
      <c r="D44" s="7">
        <v>3.5379999999999998</v>
      </c>
      <c r="E44" s="7">
        <v>2.5950000000000002</v>
      </c>
      <c r="F44" s="7">
        <v>0.15</v>
      </c>
      <c r="G44" s="8">
        <f t="shared" si="3"/>
        <v>1.3771665</v>
      </c>
      <c r="I44" s="11"/>
      <c r="J44" s="11" t="s">
        <v>32</v>
      </c>
      <c r="K44" s="8">
        <v>2.6349999999999998</v>
      </c>
      <c r="L44" s="5">
        <v>0.6</v>
      </c>
      <c r="M44" s="5">
        <v>0.23</v>
      </c>
      <c r="N44" s="7">
        <f>K44*L44*M44</f>
        <v>0.36362999999999995</v>
      </c>
    </row>
    <row r="45" spans="2:14" x14ac:dyDescent="0.25">
      <c r="B45" s="5">
        <v>42</v>
      </c>
      <c r="C45" s="5" t="s">
        <v>80</v>
      </c>
      <c r="D45" s="7">
        <v>3.5</v>
      </c>
      <c r="E45" s="7">
        <v>1.175</v>
      </c>
      <c r="F45" s="7">
        <v>0.15</v>
      </c>
      <c r="G45" s="8">
        <f t="shared" si="3"/>
        <v>0.61687499999999995</v>
      </c>
      <c r="I45" s="11"/>
      <c r="J45" s="11" t="s">
        <v>33</v>
      </c>
      <c r="K45" s="8">
        <v>7.78</v>
      </c>
      <c r="L45" s="5">
        <v>0.6</v>
      </c>
      <c r="M45" s="5">
        <v>0.3</v>
      </c>
      <c r="N45" s="7">
        <f>K45*L45*M45</f>
        <v>1.4004000000000001</v>
      </c>
    </row>
    <row r="46" spans="2:14" x14ac:dyDescent="0.25">
      <c r="B46" s="5">
        <v>43</v>
      </c>
      <c r="C46" s="5" t="s">
        <v>81</v>
      </c>
      <c r="D46" s="7">
        <v>3.5</v>
      </c>
      <c r="E46" s="7">
        <v>1.5</v>
      </c>
      <c r="F46" s="7">
        <v>0.16500000000000001</v>
      </c>
      <c r="G46" s="8">
        <f t="shared" si="3"/>
        <v>0.86625000000000008</v>
      </c>
      <c r="I46" s="11"/>
      <c r="J46" s="11" t="s">
        <v>34</v>
      </c>
      <c r="K46" s="8">
        <v>2.6349999999999998</v>
      </c>
      <c r="L46" s="5">
        <v>0.6</v>
      </c>
      <c r="M46" s="5">
        <v>0.23</v>
      </c>
      <c r="N46" s="7">
        <f>K46*L46*M46</f>
        <v>0.36362999999999995</v>
      </c>
    </row>
    <row r="47" spans="2:14" x14ac:dyDescent="0.25">
      <c r="B47" s="5">
        <v>44</v>
      </c>
      <c r="C47" s="5" t="s">
        <v>44</v>
      </c>
      <c r="D47" s="7">
        <v>3.5</v>
      </c>
      <c r="E47" s="7">
        <v>3.5</v>
      </c>
      <c r="F47" s="7">
        <v>0.15</v>
      </c>
      <c r="G47" s="8">
        <f t="shared" si="3"/>
        <v>1.8374999999999999</v>
      </c>
      <c r="I47" s="11"/>
      <c r="J47" s="11" t="s">
        <v>84</v>
      </c>
      <c r="K47" s="8">
        <v>3.76</v>
      </c>
      <c r="L47" s="5">
        <v>0.6</v>
      </c>
      <c r="M47" s="5">
        <v>0.23</v>
      </c>
      <c r="N47" s="7">
        <f>K47*L47*M47</f>
        <v>0.51888000000000001</v>
      </c>
    </row>
    <row r="48" spans="2:14" x14ac:dyDescent="0.25">
      <c r="B48" s="5">
        <v>45</v>
      </c>
      <c r="C48" s="5" t="s">
        <v>9</v>
      </c>
      <c r="D48" s="7">
        <v>3.2</v>
      </c>
      <c r="E48" s="7">
        <v>1.97</v>
      </c>
      <c r="F48" s="7">
        <v>0.15</v>
      </c>
      <c r="G48" s="8">
        <f t="shared" si="3"/>
        <v>0.9456</v>
      </c>
      <c r="I48" s="11"/>
      <c r="J48" s="11" t="s">
        <v>50</v>
      </c>
      <c r="K48" s="7">
        <f>2.17/4</f>
        <v>0.54249999999999998</v>
      </c>
      <c r="L48" s="5">
        <v>0.6</v>
      </c>
      <c r="M48" s="5">
        <v>0.23</v>
      </c>
      <c r="N48" s="7">
        <f t="shared" ref="N48:N87" si="4">K48*L48*M48</f>
        <v>7.4864999999999987E-2</v>
      </c>
    </row>
    <row r="49" spans="2:14" x14ac:dyDescent="0.25">
      <c r="B49" s="5">
        <v>46</v>
      </c>
      <c r="C49" s="5" t="s">
        <v>44</v>
      </c>
      <c r="D49" s="7">
        <v>5.08</v>
      </c>
      <c r="E49" s="7">
        <v>3.28</v>
      </c>
      <c r="F49" s="7">
        <v>0.15</v>
      </c>
      <c r="G49" s="8">
        <f t="shared" si="3"/>
        <v>2.4993599999999998</v>
      </c>
      <c r="I49" s="11"/>
      <c r="J49" s="11" t="s">
        <v>51</v>
      </c>
      <c r="K49" s="21">
        <v>3.6739999999999999</v>
      </c>
      <c r="L49" s="5">
        <v>0.6</v>
      </c>
      <c r="M49" s="5">
        <v>0.23</v>
      </c>
      <c r="N49" s="7">
        <f t="shared" si="4"/>
        <v>0.50701199999999991</v>
      </c>
    </row>
    <row r="50" spans="2:14" x14ac:dyDescent="0.25">
      <c r="B50" s="5">
        <v>47</v>
      </c>
      <c r="C50" s="5" t="s">
        <v>9</v>
      </c>
      <c r="D50" s="7">
        <v>3.28</v>
      </c>
      <c r="E50" s="7">
        <v>1.9</v>
      </c>
      <c r="F50" s="7">
        <v>0.15</v>
      </c>
      <c r="G50" s="8">
        <f t="shared" si="3"/>
        <v>0.93479999999999985</v>
      </c>
      <c r="I50" s="12"/>
      <c r="J50" s="11" t="s">
        <v>52</v>
      </c>
      <c r="K50" s="21">
        <v>5.5739999999999998</v>
      </c>
      <c r="L50" s="5">
        <v>0.6</v>
      </c>
      <c r="M50" s="5">
        <v>0.3</v>
      </c>
      <c r="N50" s="7">
        <f t="shared" si="4"/>
        <v>1.00332</v>
      </c>
    </row>
    <row r="51" spans="2:14" x14ac:dyDescent="0.25">
      <c r="B51" s="5">
        <v>48</v>
      </c>
      <c r="C51" s="5" t="s">
        <v>23</v>
      </c>
      <c r="D51" s="7">
        <v>2.423</v>
      </c>
      <c r="E51" s="7">
        <f>2.17/4</f>
        <v>0.54249999999999998</v>
      </c>
      <c r="F51" s="7">
        <v>0.15</v>
      </c>
      <c r="G51" s="8">
        <f t="shared" ref="G51:G67" si="5">D51*E51*F51</f>
        <v>0.19717162499999999</v>
      </c>
      <c r="I51" s="12"/>
      <c r="J51" s="11" t="s">
        <v>53</v>
      </c>
      <c r="K51" s="7">
        <f>1.031+1.836</f>
        <v>2.867</v>
      </c>
      <c r="L51" s="5">
        <v>0.6</v>
      </c>
      <c r="M51" s="5">
        <v>0.3</v>
      </c>
      <c r="N51" s="7">
        <f t="shared" si="4"/>
        <v>0.51605999999999996</v>
      </c>
    </row>
    <row r="52" spans="2:14" x14ac:dyDescent="0.25">
      <c r="B52" s="5">
        <v>49</v>
      </c>
      <c r="C52" s="5" t="s">
        <v>23</v>
      </c>
      <c r="D52" s="7">
        <v>3.4049999999999998</v>
      </c>
      <c r="E52" s="7">
        <f>2.17/4</f>
        <v>0.54249999999999998</v>
      </c>
      <c r="F52" s="7">
        <v>0.15</v>
      </c>
      <c r="G52" s="8">
        <f t="shared" si="5"/>
        <v>0.27708187499999998</v>
      </c>
      <c r="I52" s="13"/>
      <c r="J52" s="11" t="s">
        <v>56</v>
      </c>
      <c r="K52" s="5">
        <v>2.17</v>
      </c>
      <c r="L52" s="5">
        <v>0.6</v>
      </c>
      <c r="M52" s="5">
        <v>0.23</v>
      </c>
      <c r="N52" s="7">
        <f t="shared" si="4"/>
        <v>0.29945999999999995</v>
      </c>
    </row>
    <row r="53" spans="2:14" x14ac:dyDescent="0.25">
      <c r="B53" s="5">
        <v>50</v>
      </c>
      <c r="C53" s="5" t="s">
        <v>23</v>
      </c>
      <c r="D53" s="7">
        <f>D52/4</f>
        <v>0.85124999999999995</v>
      </c>
      <c r="E53" s="7">
        <v>2.17</v>
      </c>
      <c r="F53" s="7">
        <v>0.15</v>
      </c>
      <c r="G53" s="8">
        <f t="shared" si="5"/>
        <v>0.27708187499999998</v>
      </c>
      <c r="I53" s="11"/>
      <c r="J53" s="5" t="s">
        <v>57</v>
      </c>
      <c r="K53" s="5">
        <v>3.6739999999999999</v>
      </c>
      <c r="L53" s="5">
        <v>0.6</v>
      </c>
      <c r="M53" s="5">
        <v>0.3</v>
      </c>
      <c r="N53" s="7">
        <f t="shared" si="4"/>
        <v>0.66131999999999991</v>
      </c>
    </row>
    <row r="54" spans="2:14" x14ac:dyDescent="0.25">
      <c r="B54" s="5">
        <v>51</v>
      </c>
      <c r="C54" s="5" t="s">
        <v>44</v>
      </c>
      <c r="D54" s="7">
        <v>4.0149999999999997</v>
      </c>
      <c r="E54" s="7">
        <f>3.28/4</f>
        <v>0.82</v>
      </c>
      <c r="F54" s="7">
        <v>0.15</v>
      </c>
      <c r="G54" s="8">
        <f t="shared" si="5"/>
        <v>0.49384499999999992</v>
      </c>
      <c r="I54" s="11"/>
      <c r="J54" s="5" t="s">
        <v>89</v>
      </c>
      <c r="K54" s="5">
        <v>3.6739999999999999</v>
      </c>
      <c r="L54" s="5">
        <v>0.6</v>
      </c>
      <c r="M54" s="5">
        <v>0.23</v>
      </c>
      <c r="N54" s="7">
        <f t="shared" si="4"/>
        <v>0.50701199999999991</v>
      </c>
    </row>
    <row r="55" spans="2:14" x14ac:dyDescent="0.25">
      <c r="B55" s="5">
        <v>52</v>
      </c>
      <c r="C55" s="5" t="s">
        <v>44</v>
      </c>
      <c r="D55" s="7">
        <f>D54/4</f>
        <v>1.0037499999999999</v>
      </c>
      <c r="E55" s="5">
        <v>3.28</v>
      </c>
      <c r="F55" s="7">
        <v>0.15</v>
      </c>
      <c r="G55" s="8">
        <f t="shared" si="5"/>
        <v>0.49384499999999992</v>
      </c>
      <c r="I55" s="11"/>
      <c r="J55" s="5" t="s">
        <v>58</v>
      </c>
      <c r="K55" s="5">
        <v>5.5830000000000002</v>
      </c>
      <c r="L55" s="5">
        <v>0.6</v>
      </c>
      <c r="M55" s="5">
        <v>0.3</v>
      </c>
      <c r="N55" s="7">
        <f t="shared" si="4"/>
        <v>1.0049399999999999</v>
      </c>
    </row>
    <row r="56" spans="2:14" x14ac:dyDescent="0.25">
      <c r="B56" s="5">
        <v>53</v>
      </c>
      <c r="C56" s="5" t="s">
        <v>79</v>
      </c>
      <c r="D56" s="5">
        <v>2.75</v>
      </c>
      <c r="E56" s="5">
        <f>2.16/4</f>
        <v>0.54</v>
      </c>
      <c r="F56" s="7">
        <v>0.15</v>
      </c>
      <c r="G56" s="8">
        <f t="shared" si="5"/>
        <v>0.22275</v>
      </c>
      <c r="I56" s="11"/>
      <c r="J56" s="5" t="s">
        <v>60</v>
      </c>
      <c r="K56" s="5">
        <f>1.031+1.836</f>
        <v>2.867</v>
      </c>
      <c r="L56" s="5">
        <v>0.6</v>
      </c>
      <c r="M56" s="5">
        <v>0.3</v>
      </c>
      <c r="N56" s="7">
        <f t="shared" si="4"/>
        <v>0.51605999999999996</v>
      </c>
    </row>
    <row r="57" spans="2:14" x14ac:dyDescent="0.25">
      <c r="B57" s="5">
        <v>54</v>
      </c>
      <c r="C57" s="5" t="s">
        <v>79</v>
      </c>
      <c r="D57" s="7">
        <v>2.7949999999999999</v>
      </c>
      <c r="E57" s="5">
        <f>1.84/4</f>
        <v>0.46</v>
      </c>
      <c r="F57" s="7">
        <v>0.15</v>
      </c>
      <c r="G57" s="8">
        <f t="shared" si="5"/>
        <v>0.192855</v>
      </c>
      <c r="I57" s="11"/>
      <c r="J57" s="5" t="s">
        <v>63</v>
      </c>
      <c r="K57" s="5">
        <v>3.6739999999999999</v>
      </c>
      <c r="L57" s="5">
        <v>0.38</v>
      </c>
      <c r="M57" s="5">
        <v>0.3</v>
      </c>
      <c r="N57" s="7">
        <f t="shared" si="4"/>
        <v>0.41883599999999999</v>
      </c>
    </row>
    <row r="58" spans="2:14" x14ac:dyDescent="0.25">
      <c r="B58" s="5">
        <v>55</v>
      </c>
      <c r="C58" s="5" t="s">
        <v>44</v>
      </c>
      <c r="D58" s="7">
        <f>4.015/4</f>
        <v>1.0037499999999999</v>
      </c>
      <c r="E58" s="5">
        <v>3.28</v>
      </c>
      <c r="F58" s="7">
        <v>0.15</v>
      </c>
      <c r="G58" s="8">
        <f t="shared" si="5"/>
        <v>0.49384499999999992</v>
      </c>
      <c r="I58" s="11"/>
      <c r="J58" s="5" t="s">
        <v>64</v>
      </c>
      <c r="K58" s="5">
        <v>5.5739999999999998</v>
      </c>
      <c r="L58" s="5">
        <v>0.6</v>
      </c>
      <c r="M58" s="5">
        <v>0.38</v>
      </c>
      <c r="N58" s="7">
        <f t="shared" si="4"/>
        <v>1.270872</v>
      </c>
    </row>
    <row r="59" spans="2:14" x14ac:dyDescent="0.25">
      <c r="B59" s="5">
        <v>56</v>
      </c>
      <c r="C59" s="5" t="s">
        <v>44</v>
      </c>
      <c r="D59" s="7">
        <v>4.0149999999999997</v>
      </c>
      <c r="E59" s="5">
        <f>E58/4</f>
        <v>0.82</v>
      </c>
      <c r="F59" s="7">
        <v>0.15</v>
      </c>
      <c r="G59" s="8">
        <f t="shared" si="5"/>
        <v>0.49384499999999992</v>
      </c>
      <c r="I59" s="11"/>
      <c r="J59" s="5" t="s">
        <v>65</v>
      </c>
      <c r="K59" s="5">
        <v>1.8360000000000001</v>
      </c>
      <c r="L59" s="5">
        <v>0.6</v>
      </c>
      <c r="M59" s="5">
        <v>0.3</v>
      </c>
      <c r="N59" s="7">
        <f t="shared" si="4"/>
        <v>0.33047999999999994</v>
      </c>
    </row>
    <row r="60" spans="2:14" x14ac:dyDescent="0.25">
      <c r="B60" s="5">
        <v>57</v>
      </c>
      <c r="C60" s="5" t="s">
        <v>31</v>
      </c>
      <c r="D60" s="7">
        <f>4.065/4</f>
        <v>1.0162500000000001</v>
      </c>
      <c r="E60" s="7">
        <v>2.87</v>
      </c>
      <c r="F60" s="7">
        <v>0.15</v>
      </c>
      <c r="G60" s="8">
        <f t="shared" si="5"/>
        <v>0.437495625</v>
      </c>
      <c r="I60" s="5"/>
      <c r="J60" s="5" t="s">
        <v>69</v>
      </c>
      <c r="K60" s="5">
        <v>3.6739999999999999</v>
      </c>
      <c r="L60" s="5">
        <v>0.45</v>
      </c>
      <c r="M60" s="5">
        <v>0.2</v>
      </c>
      <c r="N60" s="7">
        <f t="shared" si="4"/>
        <v>0.33066000000000001</v>
      </c>
    </row>
    <row r="61" spans="2:14" x14ac:dyDescent="0.25">
      <c r="B61" s="5">
        <v>58</v>
      </c>
      <c r="C61" s="16" t="s">
        <v>31</v>
      </c>
      <c r="D61" s="17">
        <v>4.0650000000000004</v>
      </c>
      <c r="E61" s="20">
        <f>E60/4</f>
        <v>0.71750000000000003</v>
      </c>
      <c r="F61" s="17">
        <v>0.15</v>
      </c>
      <c r="G61" s="8">
        <f t="shared" si="5"/>
        <v>0.437495625</v>
      </c>
      <c r="I61" s="5"/>
      <c r="J61" s="5" t="s">
        <v>71</v>
      </c>
      <c r="K61" s="5">
        <v>5.57</v>
      </c>
      <c r="L61" s="5">
        <v>0.6</v>
      </c>
      <c r="M61" s="5">
        <v>0.3</v>
      </c>
      <c r="N61" s="7">
        <f t="shared" si="4"/>
        <v>1.0025999999999999</v>
      </c>
    </row>
    <row r="62" spans="2:14" x14ac:dyDescent="0.25">
      <c r="B62" s="5">
        <v>59</v>
      </c>
      <c r="C62" s="5" t="s">
        <v>31</v>
      </c>
      <c r="D62" s="7">
        <f>4.875/4</f>
        <v>1.21875</v>
      </c>
      <c r="E62" s="5">
        <v>2.87</v>
      </c>
      <c r="F62" s="17">
        <v>0.15</v>
      </c>
      <c r="G62" s="8">
        <f t="shared" si="5"/>
        <v>0.52467187500000001</v>
      </c>
      <c r="I62" s="5"/>
      <c r="J62" s="5" t="s">
        <v>72</v>
      </c>
      <c r="K62" s="5">
        <f>1.031+1.836</f>
        <v>2.867</v>
      </c>
      <c r="L62" s="5">
        <v>0.6</v>
      </c>
      <c r="M62" s="5">
        <v>0.3</v>
      </c>
      <c r="N62" s="7">
        <f t="shared" si="4"/>
        <v>0.51605999999999996</v>
      </c>
    </row>
    <row r="63" spans="2:14" x14ac:dyDescent="0.25">
      <c r="B63" s="5">
        <v>60</v>
      </c>
      <c r="C63" s="5" t="s">
        <v>31</v>
      </c>
      <c r="D63" s="7">
        <f>2.87/4</f>
        <v>0.71750000000000003</v>
      </c>
      <c r="E63" s="5">
        <v>4.875</v>
      </c>
      <c r="F63" s="5">
        <v>0.15</v>
      </c>
      <c r="G63" s="8">
        <f t="shared" si="5"/>
        <v>0.52467187500000001</v>
      </c>
      <c r="I63" s="5"/>
      <c r="J63" s="5" t="s">
        <v>68</v>
      </c>
      <c r="K63" s="5">
        <v>2.44</v>
      </c>
      <c r="L63" s="5">
        <v>0.6</v>
      </c>
      <c r="M63" s="5">
        <v>0.3</v>
      </c>
      <c r="N63" s="7">
        <f t="shared" si="4"/>
        <v>0.43919999999999998</v>
      </c>
    </row>
    <row r="64" spans="2:14" x14ac:dyDescent="0.25">
      <c r="B64" s="5">
        <v>61</v>
      </c>
      <c r="C64" s="5" t="s">
        <v>59</v>
      </c>
      <c r="D64" s="7">
        <v>2.2400000000000002</v>
      </c>
      <c r="E64" s="5">
        <v>1.5</v>
      </c>
      <c r="F64" s="5">
        <v>0.2</v>
      </c>
      <c r="G64" s="8">
        <f t="shared" si="5"/>
        <v>0.67200000000000015</v>
      </c>
      <c r="I64" s="5"/>
      <c r="J64" s="5" t="s">
        <v>70</v>
      </c>
      <c r="K64" s="5">
        <v>3.6739999999999999</v>
      </c>
      <c r="L64" s="5">
        <v>0.6</v>
      </c>
      <c r="M64" s="5">
        <v>0.2</v>
      </c>
      <c r="N64" s="7">
        <f t="shared" si="4"/>
        <v>0.44087999999999994</v>
      </c>
    </row>
    <row r="65" spans="2:14" x14ac:dyDescent="0.25">
      <c r="B65" s="5">
        <v>62</v>
      </c>
      <c r="C65" s="5" t="s">
        <v>59</v>
      </c>
      <c r="D65" s="5">
        <v>2.2400000000000002</v>
      </c>
      <c r="E65" s="5">
        <v>1.5</v>
      </c>
      <c r="F65" s="5">
        <v>0.2</v>
      </c>
      <c r="G65" s="8">
        <f t="shared" si="5"/>
        <v>0.67200000000000015</v>
      </c>
      <c r="I65" s="11"/>
      <c r="J65" s="5" t="s">
        <v>75</v>
      </c>
      <c r="K65" s="5">
        <v>3.2</v>
      </c>
      <c r="L65" s="5">
        <v>0.6</v>
      </c>
      <c r="M65" s="5">
        <v>0.23</v>
      </c>
      <c r="N65" s="7">
        <f t="shared" si="4"/>
        <v>0.44159999999999999</v>
      </c>
    </row>
    <row r="66" spans="2:14" x14ac:dyDescent="0.25">
      <c r="B66" s="5">
        <v>63</v>
      </c>
      <c r="C66" s="5" t="s">
        <v>82</v>
      </c>
      <c r="D66" s="7">
        <v>2.2400000000000002</v>
      </c>
      <c r="E66" s="5">
        <v>1.5</v>
      </c>
      <c r="F66" s="5">
        <v>0.2</v>
      </c>
      <c r="G66" s="8">
        <f t="shared" si="5"/>
        <v>0.67200000000000015</v>
      </c>
      <c r="I66" s="11"/>
      <c r="J66" s="5" t="s">
        <v>76</v>
      </c>
      <c r="K66" s="5">
        <v>3.6739999999999999</v>
      </c>
      <c r="L66" s="5">
        <v>0.6</v>
      </c>
      <c r="M66" s="5">
        <v>0.3</v>
      </c>
      <c r="N66" s="7">
        <f t="shared" si="4"/>
        <v>0.66131999999999991</v>
      </c>
    </row>
    <row r="67" spans="2:14" x14ac:dyDescent="0.25">
      <c r="B67" s="5">
        <v>64</v>
      </c>
      <c r="C67" s="5" t="s">
        <v>82</v>
      </c>
      <c r="D67" s="7">
        <v>2.2400000000000002</v>
      </c>
      <c r="E67" s="5">
        <v>1.5</v>
      </c>
      <c r="F67" s="5">
        <v>0.2</v>
      </c>
      <c r="G67" s="8">
        <f t="shared" si="5"/>
        <v>0.67200000000000015</v>
      </c>
      <c r="I67" s="11"/>
      <c r="J67" s="5" t="s">
        <v>71</v>
      </c>
      <c r="K67" s="5">
        <v>5.57</v>
      </c>
      <c r="L67" s="5">
        <v>0.6</v>
      </c>
      <c r="M67" s="5">
        <v>0.3</v>
      </c>
      <c r="N67" s="7">
        <f t="shared" si="4"/>
        <v>1.0025999999999999</v>
      </c>
    </row>
    <row r="68" spans="2:14" x14ac:dyDescent="0.25">
      <c r="B68" s="5">
        <v>65</v>
      </c>
      <c r="C68" s="5"/>
      <c r="D68" s="7"/>
      <c r="E68" s="5"/>
      <c r="F68" s="5"/>
      <c r="G68" s="6">
        <f>SUM(G4:G67)</f>
        <v>73.013460874999922</v>
      </c>
      <c r="I68" s="11"/>
      <c r="J68" s="5" t="s">
        <v>72</v>
      </c>
      <c r="K68" s="5">
        <f>1.031+1.836</f>
        <v>2.867</v>
      </c>
      <c r="L68" s="5">
        <v>0.6</v>
      </c>
      <c r="M68" s="5">
        <v>0.3</v>
      </c>
      <c r="N68" s="7">
        <f t="shared" si="4"/>
        <v>0.51605999999999996</v>
      </c>
    </row>
    <row r="69" spans="2:14" x14ac:dyDescent="0.25">
      <c r="B69" s="22"/>
      <c r="C69" s="23"/>
      <c r="D69" s="24"/>
      <c r="E69" s="23"/>
      <c r="F69" s="23"/>
      <c r="G69" s="24"/>
      <c r="I69" s="11"/>
      <c r="J69" s="5" t="s">
        <v>64</v>
      </c>
      <c r="K69" s="5">
        <v>5.57</v>
      </c>
      <c r="L69" s="5">
        <v>0.6</v>
      </c>
      <c r="M69" s="5">
        <v>0.38</v>
      </c>
      <c r="N69" s="7">
        <f t="shared" si="4"/>
        <v>1.26996</v>
      </c>
    </row>
    <row r="70" spans="2:14" x14ac:dyDescent="0.25">
      <c r="B70" s="22"/>
      <c r="C70" s="23"/>
      <c r="D70" s="25"/>
      <c r="E70" s="25"/>
      <c r="F70" s="23"/>
      <c r="G70" s="24"/>
      <c r="I70" s="11"/>
      <c r="J70" s="5" t="s">
        <v>65</v>
      </c>
      <c r="K70" s="8">
        <v>1.8360000000000001</v>
      </c>
      <c r="L70" s="5">
        <v>0.6</v>
      </c>
      <c r="M70" s="5">
        <v>0.3</v>
      </c>
      <c r="N70" s="7">
        <f t="shared" si="4"/>
        <v>0.33047999999999994</v>
      </c>
    </row>
    <row r="71" spans="2:14" x14ac:dyDescent="0.25">
      <c r="B71" s="22"/>
      <c r="C71" s="23"/>
      <c r="D71" s="25"/>
      <c r="E71" s="25"/>
      <c r="F71" s="23"/>
      <c r="G71" s="24"/>
      <c r="I71" s="11"/>
      <c r="J71" s="5" t="s">
        <v>75</v>
      </c>
      <c r="K71" s="8">
        <v>3.2</v>
      </c>
      <c r="L71" s="5">
        <v>0.6</v>
      </c>
      <c r="M71" s="5">
        <v>0.23</v>
      </c>
      <c r="N71" s="7">
        <f t="shared" si="4"/>
        <v>0.44159999999999999</v>
      </c>
    </row>
    <row r="72" spans="2:14" x14ac:dyDescent="0.25">
      <c r="B72" s="22"/>
      <c r="C72" s="23"/>
      <c r="D72" s="25"/>
      <c r="E72" s="25"/>
      <c r="F72" s="23"/>
      <c r="G72" s="24"/>
      <c r="I72" s="11"/>
      <c r="J72" s="5" t="s">
        <v>70</v>
      </c>
      <c r="K72" s="8">
        <v>3.6739999999999999</v>
      </c>
      <c r="L72" s="5">
        <v>0.6</v>
      </c>
      <c r="M72" s="5">
        <v>0.2</v>
      </c>
      <c r="N72" s="7">
        <f t="shared" si="4"/>
        <v>0.44087999999999994</v>
      </c>
    </row>
    <row r="73" spans="2:14" x14ac:dyDescent="0.25">
      <c r="B73" s="22"/>
      <c r="C73" s="23"/>
      <c r="D73" s="23"/>
      <c r="E73" s="23"/>
      <c r="F73" s="23"/>
      <c r="G73" s="26"/>
      <c r="I73" s="11"/>
      <c r="J73" s="5" t="s">
        <v>71</v>
      </c>
      <c r="K73" s="5">
        <v>5.57</v>
      </c>
      <c r="L73" s="5">
        <v>0.6</v>
      </c>
      <c r="M73" s="5">
        <v>0.3</v>
      </c>
      <c r="N73" s="7">
        <f t="shared" si="4"/>
        <v>1.0025999999999999</v>
      </c>
    </row>
    <row r="74" spans="2:14" x14ac:dyDescent="0.25">
      <c r="I74" s="11"/>
      <c r="J74" s="5" t="s">
        <v>72</v>
      </c>
      <c r="K74" s="5">
        <f>1.031+1.836</f>
        <v>2.867</v>
      </c>
      <c r="L74" s="5">
        <v>0.6</v>
      </c>
      <c r="M74" s="5">
        <v>0.3</v>
      </c>
      <c r="N74" s="7">
        <f t="shared" si="4"/>
        <v>0.51605999999999996</v>
      </c>
    </row>
    <row r="75" spans="2:14" x14ac:dyDescent="0.25">
      <c r="I75" s="11"/>
      <c r="J75" s="5" t="s">
        <v>90</v>
      </c>
      <c r="K75" s="8">
        <v>1.55</v>
      </c>
      <c r="L75" s="5">
        <v>0.6</v>
      </c>
      <c r="M75" s="5">
        <v>0.3</v>
      </c>
      <c r="N75" s="7">
        <f t="shared" si="4"/>
        <v>0.27899999999999997</v>
      </c>
    </row>
    <row r="76" spans="2:14" x14ac:dyDescent="0.25">
      <c r="I76" s="14"/>
      <c r="J76" s="16" t="s">
        <v>71</v>
      </c>
      <c r="K76" s="8">
        <v>5.6</v>
      </c>
      <c r="L76" s="5">
        <v>0.6</v>
      </c>
      <c r="M76" s="5">
        <v>0.3</v>
      </c>
      <c r="N76" s="7">
        <f t="shared" si="4"/>
        <v>1.008</v>
      </c>
    </row>
    <row r="77" spans="2:14" x14ac:dyDescent="0.25">
      <c r="I77" s="14"/>
      <c r="J77" s="5" t="s">
        <v>91</v>
      </c>
      <c r="K77" s="8">
        <v>2.9359999999999999</v>
      </c>
      <c r="L77" s="5">
        <v>0.6</v>
      </c>
      <c r="M77" s="5">
        <v>0.3</v>
      </c>
      <c r="N77" s="7">
        <f t="shared" si="4"/>
        <v>0.52847999999999995</v>
      </c>
    </row>
    <row r="78" spans="2:14" x14ac:dyDescent="0.25">
      <c r="I78" s="14"/>
      <c r="J78" s="5" t="s">
        <v>92</v>
      </c>
      <c r="K78" s="8">
        <v>3.5</v>
      </c>
      <c r="L78" s="5">
        <v>0.45</v>
      </c>
      <c r="M78" s="5">
        <v>0.23</v>
      </c>
      <c r="N78" s="7">
        <f t="shared" si="4"/>
        <v>0.36225000000000002</v>
      </c>
    </row>
    <row r="79" spans="2:14" x14ac:dyDescent="0.25">
      <c r="I79" s="14"/>
      <c r="J79" s="5" t="s">
        <v>71</v>
      </c>
      <c r="K79" s="8">
        <v>5.6</v>
      </c>
      <c r="L79" s="5">
        <v>0.6</v>
      </c>
      <c r="M79" s="5">
        <v>0.3</v>
      </c>
      <c r="N79" s="7">
        <f t="shared" si="4"/>
        <v>1.008</v>
      </c>
    </row>
    <row r="80" spans="2:14" x14ac:dyDescent="0.25">
      <c r="I80" s="14"/>
      <c r="J80" s="5" t="s">
        <v>72</v>
      </c>
      <c r="K80" s="8">
        <f>1.031+1.836</f>
        <v>2.867</v>
      </c>
      <c r="L80" s="5">
        <v>0.6</v>
      </c>
      <c r="M80" s="5">
        <v>0.3</v>
      </c>
      <c r="N80" s="7">
        <f t="shared" si="4"/>
        <v>0.51605999999999996</v>
      </c>
    </row>
    <row r="81" spans="9:14" x14ac:dyDescent="0.25">
      <c r="I81" s="14"/>
      <c r="J81" s="5" t="s">
        <v>93</v>
      </c>
      <c r="K81" s="8">
        <v>2.4500000000000002</v>
      </c>
      <c r="L81" s="5">
        <v>0.6</v>
      </c>
      <c r="M81" s="5">
        <v>0.23</v>
      </c>
      <c r="N81" s="7">
        <f t="shared" si="4"/>
        <v>0.33810000000000001</v>
      </c>
    </row>
    <row r="82" spans="9:14" x14ac:dyDescent="0.25">
      <c r="I82" s="9"/>
      <c r="J82" s="5" t="s">
        <v>94</v>
      </c>
      <c r="K82" s="5">
        <v>2.4500000000000002</v>
      </c>
      <c r="L82" s="5">
        <v>0.45</v>
      </c>
      <c r="M82" s="5">
        <v>0.2</v>
      </c>
      <c r="N82" s="7">
        <f t="shared" si="4"/>
        <v>0.22050000000000003</v>
      </c>
    </row>
    <row r="83" spans="9:14" x14ac:dyDescent="0.25">
      <c r="I83" s="9"/>
      <c r="J83" s="5" t="s">
        <v>71</v>
      </c>
      <c r="K83" s="5">
        <v>5.6</v>
      </c>
      <c r="L83" s="5">
        <v>0.6</v>
      </c>
      <c r="M83" s="5">
        <v>0.3</v>
      </c>
      <c r="N83" s="7">
        <f t="shared" si="4"/>
        <v>1.008</v>
      </c>
    </row>
    <row r="84" spans="9:14" x14ac:dyDescent="0.25">
      <c r="I84" s="9"/>
      <c r="J84" s="5" t="s">
        <v>95</v>
      </c>
      <c r="K84" s="5">
        <f>1.085+1.536</f>
        <v>2.621</v>
      </c>
      <c r="L84" s="5">
        <v>0.6</v>
      </c>
      <c r="M84" s="5">
        <v>0.3</v>
      </c>
      <c r="N84" s="7">
        <f t="shared" si="4"/>
        <v>0.47177999999999998</v>
      </c>
    </row>
    <row r="85" spans="9:14" x14ac:dyDescent="0.25">
      <c r="I85" s="9"/>
      <c r="J85" s="5" t="s">
        <v>96</v>
      </c>
      <c r="K85" s="5">
        <v>5.5</v>
      </c>
      <c r="L85" s="5">
        <v>0.6</v>
      </c>
      <c r="M85" s="5">
        <v>0.38</v>
      </c>
      <c r="N85" s="7">
        <f t="shared" si="4"/>
        <v>1.254</v>
      </c>
    </row>
    <row r="86" spans="9:14" x14ac:dyDescent="0.25">
      <c r="I86" s="9"/>
      <c r="J86" s="5" t="s">
        <v>97</v>
      </c>
      <c r="K86" s="5">
        <v>7.3920000000000003</v>
      </c>
      <c r="L86" s="5">
        <v>0.6</v>
      </c>
      <c r="M86" s="5">
        <v>0.3</v>
      </c>
      <c r="N86" s="7">
        <f t="shared" si="4"/>
        <v>1.33056</v>
      </c>
    </row>
    <row r="87" spans="9:14" x14ac:dyDescent="0.25">
      <c r="I87" s="9"/>
      <c r="J87" s="5" t="s">
        <v>98</v>
      </c>
      <c r="K87" s="5">
        <v>1.966</v>
      </c>
      <c r="L87" s="5">
        <v>0.6</v>
      </c>
      <c r="M87" s="5">
        <v>0.3</v>
      </c>
      <c r="N87" s="7">
        <f t="shared" si="4"/>
        <v>0.35387999999999997</v>
      </c>
    </row>
    <row r="88" spans="9:14" x14ac:dyDescent="0.25">
      <c r="I88" s="9"/>
      <c r="J88" s="9"/>
      <c r="K88" s="9"/>
      <c r="L88" s="9"/>
      <c r="M88" s="9"/>
      <c r="N88" s="8">
        <f>SUM(N4:N87)</f>
        <v>45.875247000000016</v>
      </c>
    </row>
    <row r="89" spans="9:14" x14ac:dyDescent="0.25">
      <c r="I89" s="9"/>
      <c r="J89" s="9"/>
      <c r="K89" s="9"/>
      <c r="L89" s="9"/>
      <c r="M89" s="9"/>
      <c r="N89" s="9"/>
    </row>
    <row r="90" spans="9:14" x14ac:dyDescent="0.25">
      <c r="I90" s="9"/>
      <c r="J90" s="9"/>
      <c r="K90" s="9"/>
      <c r="L90" s="9"/>
      <c r="M90" s="9"/>
      <c r="N90" s="9"/>
    </row>
    <row r="91" spans="9:14" x14ac:dyDescent="0.25">
      <c r="I91" s="9"/>
      <c r="J91" s="9"/>
      <c r="K91" s="9"/>
      <c r="L91" s="9"/>
      <c r="M91" s="9"/>
      <c r="N91" s="9"/>
    </row>
    <row r="92" spans="9:14" x14ac:dyDescent="0.25">
      <c r="I92" s="9"/>
      <c r="J92" s="9"/>
      <c r="K92" s="9"/>
      <c r="L92" s="9"/>
      <c r="M92" s="9"/>
      <c r="N92" s="9"/>
    </row>
    <row r="93" spans="9:14" x14ac:dyDescent="0.25">
      <c r="I93" s="9"/>
      <c r="J93" s="9"/>
      <c r="K93" s="9"/>
      <c r="L93" s="9"/>
      <c r="M93" s="9"/>
      <c r="N93" s="9"/>
    </row>
  </sheetData>
  <mergeCells count="2">
    <mergeCell ref="Q2:S2"/>
    <mergeCell ref="Q8:S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9"/>
  <sheetViews>
    <sheetView topLeftCell="B1" workbookViewId="0">
      <selection activeCell="S5" sqref="S5"/>
    </sheetView>
  </sheetViews>
  <sheetFormatPr defaultRowHeight="15" x14ac:dyDescent="0.25"/>
  <cols>
    <col min="18" max="18" width="14" bestFit="1" customWidth="1"/>
  </cols>
  <sheetData>
    <row r="2" spans="2:20" ht="15.75" thickBot="1" x14ac:dyDescent="0.3"/>
    <row r="3" spans="2:20" ht="15.75" thickBot="1" x14ac:dyDescent="0.3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K3" s="11" t="s">
        <v>85</v>
      </c>
      <c r="L3" s="8">
        <v>4.2149999999999999</v>
      </c>
      <c r="M3" s="5">
        <v>0.6</v>
      </c>
      <c r="N3" s="5">
        <v>0.23</v>
      </c>
      <c r="O3" s="7">
        <f>L3*M3*N3</f>
        <v>0.58167000000000002</v>
      </c>
      <c r="R3" s="27" t="s">
        <v>103</v>
      </c>
      <c r="S3" s="28"/>
      <c r="T3" s="29"/>
    </row>
    <row r="4" spans="2:20" x14ac:dyDescent="0.25">
      <c r="B4" s="5">
        <v>1</v>
      </c>
      <c r="C4" s="9" t="s">
        <v>23</v>
      </c>
      <c r="D4" s="7">
        <v>3.226</v>
      </c>
      <c r="E4" s="8">
        <v>3.17</v>
      </c>
      <c r="F4" s="5">
        <v>0.15</v>
      </c>
      <c r="G4" s="7">
        <f>D4*E4*F4</f>
        <v>1.5339629999999997</v>
      </c>
      <c r="K4" s="12" t="s">
        <v>35</v>
      </c>
      <c r="L4" s="8">
        <v>0.74</v>
      </c>
      <c r="M4" s="5">
        <v>0.6</v>
      </c>
      <c r="N4" s="5">
        <v>0.23</v>
      </c>
      <c r="O4" s="7">
        <f>L4*M4*N4</f>
        <v>0.10212</v>
      </c>
      <c r="R4" s="2" t="s">
        <v>8</v>
      </c>
      <c r="S4" s="34">
        <f>G33+O49</f>
        <v>45.369992624999995</v>
      </c>
      <c r="T4" s="4">
        <f>H74+O83</f>
        <v>0</v>
      </c>
    </row>
    <row r="5" spans="2:20" x14ac:dyDescent="0.25">
      <c r="B5" s="5">
        <v>2</v>
      </c>
      <c r="C5" s="9" t="s">
        <v>44</v>
      </c>
      <c r="D5" s="7">
        <v>3.4849999999999999</v>
      </c>
      <c r="E5" s="8">
        <v>3.1659999999999999</v>
      </c>
      <c r="F5" s="5">
        <v>0.15</v>
      </c>
      <c r="G5" s="7">
        <f t="shared" ref="G5:G29" si="0">D5*E5*F5</f>
        <v>1.6550265</v>
      </c>
      <c r="K5" s="12" t="s">
        <v>36</v>
      </c>
      <c r="L5" s="8">
        <v>3.4849999999999999</v>
      </c>
      <c r="M5" s="5">
        <v>0.6</v>
      </c>
      <c r="N5" s="5">
        <v>0.23</v>
      </c>
      <c r="O5" s="7">
        <f>L5*M5*N5</f>
        <v>0.48092999999999997</v>
      </c>
      <c r="R5" s="9" t="s">
        <v>11</v>
      </c>
      <c r="S5" s="6">
        <f>S4*5%</f>
        <v>2.2684996312499996</v>
      </c>
      <c r="T5" s="10">
        <f>T4*5%</f>
        <v>0</v>
      </c>
    </row>
    <row r="6" spans="2:20" x14ac:dyDescent="0.25">
      <c r="B6" s="5">
        <v>3</v>
      </c>
      <c r="C6" s="9" t="s">
        <v>79</v>
      </c>
      <c r="D6" s="7">
        <v>2.7949999999999999</v>
      </c>
      <c r="E6" s="8">
        <v>2.16</v>
      </c>
      <c r="F6" s="5">
        <v>0.15</v>
      </c>
      <c r="G6" s="7">
        <f t="shared" si="0"/>
        <v>0.90558000000000005</v>
      </c>
      <c r="K6" s="12" t="s">
        <v>37</v>
      </c>
      <c r="L6" s="8">
        <v>4.0149999999999997</v>
      </c>
      <c r="M6" s="5">
        <v>0.6</v>
      </c>
      <c r="N6" s="5">
        <v>0.23</v>
      </c>
      <c r="O6" s="7">
        <f>L6*M6*N6</f>
        <v>0.55406999999999995</v>
      </c>
      <c r="R6" s="9" t="s">
        <v>12</v>
      </c>
      <c r="S6" s="6">
        <f>S4+S5</f>
        <v>47.638492256249997</v>
      </c>
      <c r="T6" s="10">
        <f>T4+T5</f>
        <v>0</v>
      </c>
    </row>
    <row r="7" spans="2:20" x14ac:dyDescent="0.25">
      <c r="B7" s="5">
        <v>4</v>
      </c>
      <c r="C7" s="9" t="s">
        <v>79</v>
      </c>
      <c r="D7" s="7">
        <v>2.75</v>
      </c>
      <c r="E7" s="8">
        <v>2.16</v>
      </c>
      <c r="F7" s="5">
        <v>0.15</v>
      </c>
      <c r="G7" s="7">
        <f t="shared" si="0"/>
        <v>0.89100000000000001</v>
      </c>
      <c r="K7" s="12" t="s">
        <v>38</v>
      </c>
      <c r="L7" s="15">
        <v>1.22</v>
      </c>
      <c r="M7" s="5">
        <v>0.6</v>
      </c>
      <c r="N7" s="5">
        <v>0.23</v>
      </c>
      <c r="O7" s="7">
        <f>L7*M7*N7</f>
        <v>0.16836000000000001</v>
      </c>
    </row>
    <row r="8" spans="2:20" x14ac:dyDescent="0.25">
      <c r="B8" s="5">
        <v>5</v>
      </c>
      <c r="C8" s="9" t="s">
        <v>79</v>
      </c>
      <c r="D8" s="7">
        <v>2.75</v>
      </c>
      <c r="E8" s="8">
        <v>2.16</v>
      </c>
      <c r="F8" s="5">
        <v>0.15</v>
      </c>
      <c r="G8" s="7">
        <f t="shared" si="0"/>
        <v>0.89100000000000001</v>
      </c>
      <c r="K8" s="12" t="s">
        <v>39</v>
      </c>
      <c r="L8" s="8">
        <v>5.01</v>
      </c>
      <c r="M8" s="5">
        <v>0.6</v>
      </c>
      <c r="N8" s="5">
        <v>0.23</v>
      </c>
      <c r="O8" s="7">
        <f>L8*M8*N8</f>
        <v>0.69137999999999999</v>
      </c>
    </row>
    <row r="9" spans="2:20" x14ac:dyDescent="0.25">
      <c r="B9" s="5">
        <v>6</v>
      </c>
      <c r="C9" s="9" t="s">
        <v>79</v>
      </c>
      <c r="D9" s="7">
        <v>2.7949999999999999</v>
      </c>
      <c r="E9" s="8">
        <v>2.16</v>
      </c>
      <c r="F9" s="5">
        <v>0.15</v>
      </c>
      <c r="G9" s="7">
        <f t="shared" si="0"/>
        <v>0.90558000000000005</v>
      </c>
      <c r="K9" s="12" t="s">
        <v>40</v>
      </c>
      <c r="L9" s="8">
        <v>1.22</v>
      </c>
      <c r="M9" s="5">
        <v>0.6</v>
      </c>
      <c r="N9" s="5">
        <v>0.23</v>
      </c>
      <c r="O9" s="7">
        <f>L9*M9*N9</f>
        <v>0.16836000000000001</v>
      </c>
    </row>
    <row r="10" spans="2:20" x14ac:dyDescent="0.25">
      <c r="B10" s="5">
        <v>7</v>
      </c>
      <c r="C10" s="9" t="s">
        <v>79</v>
      </c>
      <c r="D10" s="7">
        <v>2.9449999999999998</v>
      </c>
      <c r="E10" s="8">
        <v>2.4</v>
      </c>
      <c r="F10" s="5">
        <v>0.15</v>
      </c>
      <c r="G10" s="7">
        <f t="shared" si="0"/>
        <v>1.0601999999999998</v>
      </c>
      <c r="K10" s="12" t="s">
        <v>41</v>
      </c>
      <c r="L10" s="8">
        <v>4.0149999999999997</v>
      </c>
      <c r="M10" s="5">
        <v>0.6</v>
      </c>
      <c r="N10" s="5">
        <v>0.23</v>
      </c>
      <c r="O10" s="7">
        <f>L10*M10*N10</f>
        <v>0.55406999999999995</v>
      </c>
    </row>
    <row r="11" spans="2:20" x14ac:dyDescent="0.25">
      <c r="B11" s="5">
        <v>8</v>
      </c>
      <c r="C11" s="9" t="s">
        <v>79</v>
      </c>
      <c r="D11" s="7">
        <v>2.88</v>
      </c>
      <c r="E11" s="8">
        <v>2.4</v>
      </c>
      <c r="F11" s="5">
        <v>0.15</v>
      </c>
      <c r="G11" s="7">
        <f t="shared" si="0"/>
        <v>1.0367999999999999</v>
      </c>
      <c r="K11" s="12" t="s">
        <v>86</v>
      </c>
      <c r="L11" s="8">
        <v>4.2149999999999999</v>
      </c>
      <c r="M11" s="5">
        <v>0.6</v>
      </c>
      <c r="N11" s="5">
        <v>0.23</v>
      </c>
      <c r="O11" s="7">
        <f>L11*M11*N11</f>
        <v>0.58167000000000002</v>
      </c>
    </row>
    <row r="12" spans="2:20" x14ac:dyDescent="0.25">
      <c r="B12" s="5">
        <v>9</v>
      </c>
      <c r="C12" s="9" t="s">
        <v>79</v>
      </c>
      <c r="D12" s="7">
        <v>2.9649999999999999</v>
      </c>
      <c r="E12" s="8">
        <v>2.4</v>
      </c>
      <c r="F12" s="5">
        <v>0.15</v>
      </c>
      <c r="G12" s="7">
        <f t="shared" si="0"/>
        <v>1.0673999999999999</v>
      </c>
      <c r="K12" s="12" t="s">
        <v>87</v>
      </c>
      <c r="L12" s="8">
        <v>4.5270000000000001</v>
      </c>
      <c r="M12" s="5">
        <v>0.6</v>
      </c>
      <c r="N12" s="5">
        <v>0.23</v>
      </c>
      <c r="O12" s="7">
        <f>L12*M12*N12</f>
        <v>0.62472600000000011</v>
      </c>
    </row>
    <row r="13" spans="2:20" x14ac:dyDescent="0.25">
      <c r="B13" s="5">
        <v>10</v>
      </c>
      <c r="C13" s="9" t="s">
        <v>23</v>
      </c>
      <c r="D13" s="7">
        <v>2.83</v>
      </c>
      <c r="E13" s="8">
        <v>2.5760000000000001</v>
      </c>
      <c r="F13" s="5">
        <v>0.15</v>
      </c>
      <c r="G13" s="7">
        <f t="shared" si="0"/>
        <v>1.093512</v>
      </c>
      <c r="K13" s="11" t="s">
        <v>43</v>
      </c>
      <c r="L13" s="8">
        <v>2.83</v>
      </c>
      <c r="M13" s="5">
        <v>0.6</v>
      </c>
      <c r="N13" s="5">
        <v>0.23</v>
      </c>
      <c r="O13" s="7">
        <f>L13*M13*N13</f>
        <v>0.39054</v>
      </c>
    </row>
    <row r="14" spans="2:20" x14ac:dyDescent="0.25">
      <c r="B14" s="5">
        <v>11</v>
      </c>
      <c r="C14" s="9" t="s">
        <v>99</v>
      </c>
      <c r="D14" s="7">
        <v>2.7949999999999999</v>
      </c>
      <c r="E14" s="8">
        <v>2.3340000000000001</v>
      </c>
      <c r="F14" s="5">
        <v>0.15</v>
      </c>
      <c r="G14" s="7">
        <f t="shared" si="0"/>
        <v>0.97852949999999994</v>
      </c>
      <c r="K14" s="5" t="s">
        <v>45</v>
      </c>
      <c r="L14" s="8">
        <v>2.8650000000000002</v>
      </c>
      <c r="M14" s="5">
        <v>0.6</v>
      </c>
      <c r="N14" s="5">
        <v>0.23</v>
      </c>
      <c r="O14" s="7">
        <f>L14*M14*N14</f>
        <v>0.39537000000000005</v>
      </c>
    </row>
    <row r="15" spans="2:20" x14ac:dyDescent="0.25">
      <c r="B15" s="5">
        <v>12</v>
      </c>
      <c r="C15" s="9" t="s">
        <v>79</v>
      </c>
      <c r="D15" s="7">
        <v>2.7949999999999999</v>
      </c>
      <c r="E15" s="8">
        <v>2.3479999999999999</v>
      </c>
      <c r="F15" s="5">
        <v>0.15</v>
      </c>
      <c r="G15" s="7">
        <f t="shared" si="0"/>
        <v>0.9843989999999998</v>
      </c>
      <c r="K15" s="5" t="s">
        <v>45</v>
      </c>
      <c r="L15" s="8">
        <v>2.7949999999999999</v>
      </c>
      <c r="M15" s="5">
        <v>0.6</v>
      </c>
      <c r="N15" s="5">
        <v>0.23</v>
      </c>
      <c r="O15" s="7">
        <f t="shared" ref="O15:O48" si="1">L15*M15*N15</f>
        <v>0.38571</v>
      </c>
    </row>
    <row r="16" spans="2:20" x14ac:dyDescent="0.25">
      <c r="B16" s="5">
        <v>13</v>
      </c>
      <c r="C16" s="9" t="s">
        <v>79</v>
      </c>
      <c r="D16" s="7">
        <v>2.75</v>
      </c>
      <c r="E16" s="8">
        <v>2.3340000000000001</v>
      </c>
      <c r="F16" s="5">
        <v>0.15</v>
      </c>
      <c r="G16" s="7">
        <f t="shared" si="0"/>
        <v>0.96277499999999994</v>
      </c>
      <c r="K16" s="5" t="s">
        <v>46</v>
      </c>
      <c r="L16" s="8">
        <v>2.75</v>
      </c>
      <c r="M16" s="5">
        <v>0.6</v>
      </c>
      <c r="N16" s="5">
        <v>0.23</v>
      </c>
      <c r="O16" s="7">
        <f t="shared" si="1"/>
        <v>0.3795</v>
      </c>
    </row>
    <row r="17" spans="2:15" x14ac:dyDescent="0.25">
      <c r="B17" s="5">
        <v>14</v>
      </c>
      <c r="C17" s="9" t="s">
        <v>79</v>
      </c>
      <c r="D17" s="7">
        <v>2.7949999999999999</v>
      </c>
      <c r="E17" s="8">
        <v>2.36</v>
      </c>
      <c r="F17" s="5">
        <v>0.15</v>
      </c>
      <c r="G17" s="7">
        <f t="shared" si="0"/>
        <v>0.98942999999999992</v>
      </c>
      <c r="K17" s="5" t="s">
        <v>47</v>
      </c>
      <c r="L17" s="8">
        <v>2.7949999999999999</v>
      </c>
      <c r="M17" s="5">
        <v>0.6</v>
      </c>
      <c r="N17" s="5">
        <v>0.23</v>
      </c>
      <c r="O17" s="7">
        <f t="shared" si="1"/>
        <v>0.38571</v>
      </c>
    </row>
    <row r="18" spans="2:15" x14ac:dyDescent="0.25">
      <c r="B18" s="5">
        <v>15</v>
      </c>
      <c r="C18" s="9" t="s">
        <v>79</v>
      </c>
      <c r="D18" s="7">
        <v>2.7949999999999999</v>
      </c>
      <c r="E18" s="8">
        <v>2.702</v>
      </c>
      <c r="F18" s="5">
        <v>0.15</v>
      </c>
      <c r="G18" s="7">
        <f t="shared" si="0"/>
        <v>1.1328134999999999</v>
      </c>
      <c r="K18" s="5" t="s">
        <v>47</v>
      </c>
      <c r="L18" s="8">
        <v>2.7949999999999999</v>
      </c>
      <c r="M18" s="5">
        <v>0.6</v>
      </c>
      <c r="N18" s="5">
        <v>0.23</v>
      </c>
      <c r="O18" s="7">
        <f t="shared" si="1"/>
        <v>0.38571</v>
      </c>
    </row>
    <row r="19" spans="2:15" x14ac:dyDescent="0.25">
      <c r="B19" s="5">
        <v>16</v>
      </c>
      <c r="C19" s="35" t="s">
        <v>79</v>
      </c>
      <c r="D19" s="7">
        <v>2.7949999999999999</v>
      </c>
      <c r="E19" s="8">
        <v>2.66</v>
      </c>
      <c r="F19" s="5">
        <v>0.15</v>
      </c>
      <c r="G19" s="7">
        <f t="shared" si="0"/>
        <v>1.115205</v>
      </c>
      <c r="K19" s="5" t="s">
        <v>47</v>
      </c>
      <c r="L19" s="8">
        <v>2.75</v>
      </c>
      <c r="M19" s="5">
        <v>0.6</v>
      </c>
      <c r="N19" s="5">
        <v>0.23</v>
      </c>
      <c r="O19" s="7">
        <f t="shared" si="1"/>
        <v>0.3795</v>
      </c>
    </row>
    <row r="20" spans="2:15" x14ac:dyDescent="0.25">
      <c r="B20" s="5">
        <v>17</v>
      </c>
      <c r="C20" s="35" t="s">
        <v>79</v>
      </c>
      <c r="D20" s="7">
        <v>2.75</v>
      </c>
      <c r="E20" s="8">
        <v>2.3340000000000001</v>
      </c>
      <c r="F20" s="5">
        <v>0.15</v>
      </c>
      <c r="G20" s="7">
        <f t="shared" si="0"/>
        <v>0.96277499999999994</v>
      </c>
      <c r="K20" s="11" t="s">
        <v>88</v>
      </c>
      <c r="L20" s="7">
        <v>2.7949999999999999</v>
      </c>
      <c r="M20" s="5">
        <v>0.6</v>
      </c>
      <c r="N20" s="5">
        <v>0.23</v>
      </c>
      <c r="O20" s="7">
        <f t="shared" si="1"/>
        <v>0.38571</v>
      </c>
    </row>
    <row r="21" spans="2:15" x14ac:dyDescent="0.25">
      <c r="B21" s="5">
        <v>18</v>
      </c>
      <c r="C21" s="35" t="s">
        <v>79</v>
      </c>
      <c r="D21" s="7">
        <v>2.8</v>
      </c>
      <c r="E21" s="8">
        <v>2.3340000000000001</v>
      </c>
      <c r="F21" s="5">
        <v>0.15</v>
      </c>
      <c r="G21" s="7">
        <f t="shared" si="0"/>
        <v>0.98027999999999993</v>
      </c>
      <c r="K21" s="11" t="s">
        <v>88</v>
      </c>
      <c r="L21" s="7">
        <v>2.9449999999999998</v>
      </c>
      <c r="M21" s="5">
        <v>0.6</v>
      </c>
      <c r="N21" s="5">
        <v>0.23</v>
      </c>
      <c r="O21" s="7">
        <f t="shared" si="1"/>
        <v>0.40640999999999999</v>
      </c>
    </row>
    <row r="22" spans="2:15" x14ac:dyDescent="0.25">
      <c r="B22" s="5">
        <v>19</v>
      </c>
      <c r="C22" s="35" t="s">
        <v>79</v>
      </c>
      <c r="D22" s="7">
        <v>2.9449999999999998</v>
      </c>
      <c r="E22" s="8">
        <v>2.3340000000000001</v>
      </c>
      <c r="F22" s="5">
        <v>0.15</v>
      </c>
      <c r="G22" s="7">
        <f t="shared" si="0"/>
        <v>1.0310444999999999</v>
      </c>
      <c r="K22" s="11" t="s">
        <v>88</v>
      </c>
      <c r="L22" s="5">
        <v>2.8</v>
      </c>
      <c r="M22" s="5">
        <v>0.6</v>
      </c>
      <c r="N22" s="5">
        <v>0.23</v>
      </c>
      <c r="O22" s="7">
        <f t="shared" si="1"/>
        <v>0.38640000000000002</v>
      </c>
    </row>
    <row r="23" spans="2:15" x14ac:dyDescent="0.25">
      <c r="B23" s="5">
        <v>20</v>
      </c>
      <c r="C23" s="35" t="s">
        <v>79</v>
      </c>
      <c r="D23" s="7">
        <v>2.8</v>
      </c>
      <c r="E23" s="8">
        <v>2.3340000000000001</v>
      </c>
      <c r="F23" s="5">
        <v>0.15</v>
      </c>
      <c r="G23" s="7">
        <f t="shared" si="0"/>
        <v>0.98027999999999993</v>
      </c>
      <c r="K23" s="11" t="s">
        <v>88</v>
      </c>
      <c r="L23" s="5">
        <v>2.9649999999999999</v>
      </c>
      <c r="M23" s="5">
        <v>0.6</v>
      </c>
      <c r="N23" s="5">
        <v>0.23</v>
      </c>
      <c r="O23" s="7">
        <f t="shared" si="1"/>
        <v>0.40916999999999998</v>
      </c>
    </row>
    <row r="24" spans="2:15" x14ac:dyDescent="0.25">
      <c r="B24" s="5">
        <v>21</v>
      </c>
      <c r="C24" s="36" t="s">
        <v>104</v>
      </c>
      <c r="D24" s="7">
        <v>2.423</v>
      </c>
      <c r="E24" s="5">
        <v>2.17</v>
      </c>
      <c r="F24" s="5">
        <v>0.15</v>
      </c>
      <c r="G24" s="7">
        <f t="shared" si="0"/>
        <v>0.78868649999999996</v>
      </c>
      <c r="K24" s="11" t="s">
        <v>48</v>
      </c>
      <c r="L24" s="5">
        <v>1.1200000000000001</v>
      </c>
      <c r="M24" s="5">
        <v>0.6</v>
      </c>
      <c r="N24" s="5">
        <v>0.3</v>
      </c>
      <c r="O24" s="7">
        <f t="shared" si="1"/>
        <v>0.2016</v>
      </c>
    </row>
    <row r="25" spans="2:15" x14ac:dyDescent="0.25">
      <c r="B25" s="11">
        <v>22</v>
      </c>
      <c r="C25" s="36" t="s">
        <v>104</v>
      </c>
      <c r="D25" s="7">
        <v>3.4049999999999998</v>
      </c>
      <c r="E25" s="5">
        <v>2.17</v>
      </c>
      <c r="F25" s="5">
        <v>0.15</v>
      </c>
      <c r="G25" s="7">
        <f t="shared" si="0"/>
        <v>1.1083274999999999</v>
      </c>
      <c r="K25" s="11" t="s">
        <v>49</v>
      </c>
      <c r="L25" s="5">
        <v>3.17</v>
      </c>
      <c r="M25" s="5">
        <v>0.6</v>
      </c>
      <c r="N25" s="5">
        <v>0.23</v>
      </c>
      <c r="O25" s="7">
        <f t="shared" si="1"/>
        <v>0.43746000000000002</v>
      </c>
    </row>
    <row r="26" spans="2:15" x14ac:dyDescent="0.25">
      <c r="B26" s="11">
        <v>23</v>
      </c>
      <c r="C26" s="37" t="s">
        <v>105</v>
      </c>
      <c r="D26" s="7">
        <v>4.0149999999999997</v>
      </c>
      <c r="E26" s="5">
        <v>3.28</v>
      </c>
      <c r="F26" s="5">
        <v>0.15</v>
      </c>
      <c r="G26" s="7">
        <f t="shared" si="0"/>
        <v>1.9753799999999997</v>
      </c>
      <c r="K26" s="11" t="s">
        <v>54</v>
      </c>
      <c r="L26" s="5">
        <v>0.89600000000000002</v>
      </c>
      <c r="M26" s="5">
        <v>0.6</v>
      </c>
      <c r="N26" s="5">
        <v>0.3</v>
      </c>
      <c r="O26" s="7">
        <f t="shared" si="1"/>
        <v>0.16127999999999998</v>
      </c>
    </row>
    <row r="27" spans="2:15" x14ac:dyDescent="0.25">
      <c r="B27" s="5">
        <v>25</v>
      </c>
      <c r="C27" s="38" t="s">
        <v>105</v>
      </c>
      <c r="D27" s="7">
        <v>4.0149999999999997</v>
      </c>
      <c r="E27" s="5">
        <v>3.28</v>
      </c>
      <c r="F27" s="5">
        <v>0.15</v>
      </c>
      <c r="G27" s="7">
        <f t="shared" si="0"/>
        <v>1.9753799999999997</v>
      </c>
      <c r="K27" s="11" t="s">
        <v>55</v>
      </c>
      <c r="L27" s="5">
        <v>3.282</v>
      </c>
      <c r="M27" s="5">
        <v>0.6</v>
      </c>
      <c r="N27" s="5">
        <v>0.3</v>
      </c>
      <c r="O27" s="7">
        <f t="shared" si="1"/>
        <v>0.59075999999999995</v>
      </c>
    </row>
    <row r="28" spans="2:15" x14ac:dyDescent="0.25">
      <c r="B28" s="5">
        <v>26</v>
      </c>
      <c r="C28" s="38" t="s">
        <v>106</v>
      </c>
      <c r="D28" s="7">
        <v>4.0650000000000004</v>
      </c>
      <c r="E28" s="5">
        <v>2.87</v>
      </c>
      <c r="F28" s="5">
        <v>0.15</v>
      </c>
      <c r="G28" s="7">
        <f t="shared" si="0"/>
        <v>1.7499825</v>
      </c>
      <c r="K28" s="11" t="s">
        <v>62</v>
      </c>
      <c r="L28" s="5">
        <v>5.35</v>
      </c>
      <c r="M28" s="5">
        <v>0.6</v>
      </c>
      <c r="N28" s="5">
        <v>0.38</v>
      </c>
      <c r="O28" s="7">
        <f t="shared" si="1"/>
        <v>1.2197999999999998</v>
      </c>
    </row>
    <row r="29" spans="2:15" x14ac:dyDescent="0.25">
      <c r="B29" s="5">
        <v>27</v>
      </c>
      <c r="C29" s="38" t="s">
        <v>106</v>
      </c>
      <c r="D29" s="7">
        <v>4.875</v>
      </c>
      <c r="E29" s="5">
        <v>2.87</v>
      </c>
      <c r="F29" s="5">
        <v>0.15</v>
      </c>
      <c r="G29" s="7">
        <f t="shared" si="0"/>
        <v>2.0986875</v>
      </c>
      <c r="K29" s="11" t="s">
        <v>66</v>
      </c>
      <c r="L29" s="5">
        <v>0.89600000000000002</v>
      </c>
      <c r="M29" s="5">
        <v>0.6</v>
      </c>
      <c r="N29" s="5">
        <v>0.3</v>
      </c>
      <c r="O29" s="7">
        <f t="shared" si="1"/>
        <v>0.16127999999999998</v>
      </c>
    </row>
    <row r="30" spans="2:15" x14ac:dyDescent="0.25">
      <c r="D30" s="5"/>
      <c r="E30" s="5"/>
      <c r="F30" s="5"/>
      <c r="G30" s="9"/>
      <c r="K30" s="11" t="s">
        <v>67</v>
      </c>
      <c r="L30" s="5">
        <v>2.16</v>
      </c>
      <c r="M30" s="5">
        <v>0.6</v>
      </c>
      <c r="N30" s="5">
        <v>0.23</v>
      </c>
      <c r="O30" s="7">
        <f t="shared" si="1"/>
        <v>0.29808000000000001</v>
      </c>
    </row>
    <row r="31" spans="2:15" x14ac:dyDescent="0.25">
      <c r="B31" s="9"/>
      <c r="C31" s="9"/>
      <c r="D31" s="9"/>
      <c r="E31" s="9"/>
      <c r="F31" s="9"/>
      <c r="G31" s="7">
        <f>SUM(G4:G29)</f>
        <v>30.854037000000009</v>
      </c>
      <c r="K31" s="11" t="s">
        <v>68</v>
      </c>
      <c r="L31" s="5">
        <v>2.44</v>
      </c>
      <c r="M31" s="5">
        <v>0.6</v>
      </c>
      <c r="N31" s="5">
        <v>0.3</v>
      </c>
      <c r="O31" s="7">
        <f t="shared" si="1"/>
        <v>0.43919999999999998</v>
      </c>
    </row>
    <row r="32" spans="2:15" x14ac:dyDescent="0.25">
      <c r="B32" s="9"/>
      <c r="C32" s="9"/>
      <c r="D32" s="9"/>
      <c r="E32" s="9"/>
      <c r="F32" s="9" t="s">
        <v>107</v>
      </c>
      <c r="G32" s="9">
        <f>'1st half concrete'!G51+'1st half concrete'!G52+'1st half concrete'!G53+'1st half concrete'!G54+'1st half concrete'!G55+'1st half concrete'!G58+'1st half concrete'!G59+'1st half concrete'!G60+'1st half concrete'!G61+'1st half concrete'!G62+'1st half concrete'!G63</f>
        <v>4.6510503749999996</v>
      </c>
      <c r="K32" s="11" t="s">
        <v>73</v>
      </c>
      <c r="L32" s="5">
        <v>0.91</v>
      </c>
      <c r="M32" s="5">
        <v>0.6</v>
      </c>
      <c r="N32" s="5">
        <v>0.3</v>
      </c>
      <c r="O32" s="7">
        <f t="shared" si="1"/>
        <v>0.1638</v>
      </c>
    </row>
    <row r="33" spans="2:15" x14ac:dyDescent="0.25">
      <c r="B33" s="9"/>
      <c r="C33" s="9"/>
      <c r="D33" s="9"/>
      <c r="E33" s="9"/>
      <c r="F33" s="9"/>
      <c r="G33" s="33">
        <f>G31-G32</f>
        <v>26.202986625000008</v>
      </c>
      <c r="K33" s="11" t="s">
        <v>74</v>
      </c>
      <c r="L33" s="5">
        <v>2.16</v>
      </c>
      <c r="M33" s="5">
        <v>0.6</v>
      </c>
      <c r="N33" s="5">
        <v>0.3</v>
      </c>
      <c r="O33" s="7">
        <f t="shared" si="1"/>
        <v>0.38879999999999998</v>
      </c>
    </row>
    <row r="34" spans="2:15" x14ac:dyDescent="0.25">
      <c r="K34" s="11" t="s">
        <v>75</v>
      </c>
      <c r="L34" s="5">
        <v>3.2</v>
      </c>
      <c r="M34" s="5">
        <v>0.6</v>
      </c>
      <c r="N34" s="5">
        <v>0.23</v>
      </c>
      <c r="O34" s="7">
        <f t="shared" si="1"/>
        <v>0.44159999999999999</v>
      </c>
    </row>
    <row r="35" spans="2:15" x14ac:dyDescent="0.25">
      <c r="K35" s="11" t="s">
        <v>77</v>
      </c>
      <c r="L35" s="5">
        <f>1.535+1.02</f>
        <v>2.5549999999999997</v>
      </c>
      <c r="M35" s="5">
        <v>0.6</v>
      </c>
      <c r="N35" s="5">
        <v>0.3</v>
      </c>
      <c r="O35" s="7">
        <f t="shared" si="1"/>
        <v>0.45989999999999986</v>
      </c>
    </row>
    <row r="36" spans="2:15" x14ac:dyDescent="0.25">
      <c r="K36" s="11" t="s">
        <v>73</v>
      </c>
      <c r="L36" s="5">
        <v>0.91</v>
      </c>
      <c r="M36" s="5">
        <v>0.6</v>
      </c>
      <c r="N36" s="5">
        <v>0.3</v>
      </c>
      <c r="O36" s="7">
        <f t="shared" si="1"/>
        <v>0.1638</v>
      </c>
    </row>
    <row r="37" spans="2:15" x14ac:dyDescent="0.25">
      <c r="K37" s="11" t="s">
        <v>74</v>
      </c>
      <c r="L37" s="5">
        <v>2.16</v>
      </c>
      <c r="M37" s="5">
        <v>0.6</v>
      </c>
      <c r="N37" s="5">
        <v>0.3</v>
      </c>
      <c r="O37" s="7">
        <f t="shared" si="1"/>
        <v>0.38879999999999998</v>
      </c>
    </row>
    <row r="38" spans="2:15" x14ac:dyDescent="0.25">
      <c r="K38" s="11" t="s">
        <v>75</v>
      </c>
      <c r="L38" s="5">
        <v>3.21</v>
      </c>
      <c r="M38" s="5">
        <v>0.6</v>
      </c>
      <c r="N38" s="5">
        <v>0.23</v>
      </c>
      <c r="O38" s="7">
        <f t="shared" si="1"/>
        <v>0.44297999999999998</v>
      </c>
    </row>
    <row r="39" spans="2:15" x14ac:dyDescent="0.25">
      <c r="K39" s="11" t="s">
        <v>66</v>
      </c>
      <c r="L39" s="5">
        <v>0.82099999999999995</v>
      </c>
      <c r="M39" s="5">
        <v>0.6</v>
      </c>
      <c r="N39" s="5">
        <v>0.3</v>
      </c>
      <c r="O39" s="7">
        <f t="shared" si="1"/>
        <v>0.14777999999999997</v>
      </c>
    </row>
    <row r="40" spans="2:15" x14ac:dyDescent="0.25">
      <c r="K40" s="11" t="s">
        <v>67</v>
      </c>
      <c r="L40" s="5">
        <v>2.23</v>
      </c>
      <c r="M40" s="5">
        <v>0.6</v>
      </c>
      <c r="N40" s="5">
        <v>0.23</v>
      </c>
      <c r="O40" s="7">
        <f t="shared" si="1"/>
        <v>0.30773999999999996</v>
      </c>
    </row>
    <row r="41" spans="2:15" x14ac:dyDescent="0.25">
      <c r="K41" s="11" t="s">
        <v>68</v>
      </c>
      <c r="L41" s="5">
        <v>2.44</v>
      </c>
      <c r="M41" s="5">
        <v>0.6</v>
      </c>
      <c r="N41" s="5">
        <v>0.3</v>
      </c>
      <c r="O41" s="7">
        <f t="shared" si="1"/>
        <v>0.43919999999999998</v>
      </c>
    </row>
    <row r="42" spans="2:15" x14ac:dyDescent="0.25">
      <c r="K42" s="11" t="s">
        <v>100</v>
      </c>
      <c r="L42" s="5">
        <v>5.35</v>
      </c>
      <c r="M42" s="5">
        <v>0.6</v>
      </c>
      <c r="N42" s="5">
        <v>0.38</v>
      </c>
      <c r="O42" s="7">
        <f t="shared" si="1"/>
        <v>1.2197999999999998</v>
      </c>
    </row>
    <row r="43" spans="2:15" x14ac:dyDescent="0.25">
      <c r="K43" s="11" t="s">
        <v>66</v>
      </c>
      <c r="L43" s="5">
        <v>1.21</v>
      </c>
      <c r="M43" s="5">
        <v>0.6</v>
      </c>
      <c r="N43" s="5">
        <v>0.3</v>
      </c>
      <c r="O43" s="7">
        <f t="shared" si="1"/>
        <v>0.21779999999999999</v>
      </c>
    </row>
    <row r="44" spans="2:15" x14ac:dyDescent="0.25">
      <c r="K44" s="11" t="s">
        <v>67</v>
      </c>
      <c r="L44" s="5">
        <v>2.4</v>
      </c>
      <c r="M44" s="5">
        <v>0.6</v>
      </c>
      <c r="N44" s="5">
        <v>0.23</v>
      </c>
      <c r="O44" s="7">
        <f t="shared" si="1"/>
        <v>0.33119999999999999</v>
      </c>
    </row>
    <row r="45" spans="2:15" x14ac:dyDescent="0.25">
      <c r="K45" s="11" t="s">
        <v>102</v>
      </c>
      <c r="L45" s="5">
        <v>2.19</v>
      </c>
      <c r="M45" s="5">
        <v>0.6</v>
      </c>
      <c r="N45" s="5">
        <v>0.23</v>
      </c>
      <c r="O45" s="7">
        <f t="shared" si="1"/>
        <v>0.30221999999999999</v>
      </c>
    </row>
    <row r="46" spans="2:15" x14ac:dyDescent="0.25">
      <c r="K46" s="5" t="s">
        <v>66</v>
      </c>
      <c r="L46" s="5">
        <v>1.21</v>
      </c>
      <c r="M46" s="5">
        <v>0.6</v>
      </c>
      <c r="N46" s="5">
        <v>0.3</v>
      </c>
      <c r="O46" s="7">
        <f t="shared" si="1"/>
        <v>0.21779999999999999</v>
      </c>
    </row>
    <row r="47" spans="2:15" x14ac:dyDescent="0.25">
      <c r="K47" s="11" t="s">
        <v>67</v>
      </c>
      <c r="L47" s="11">
        <v>2.4</v>
      </c>
      <c r="M47" s="5">
        <v>0.6</v>
      </c>
      <c r="N47" s="5">
        <v>0.23</v>
      </c>
      <c r="O47" s="7">
        <f t="shared" si="1"/>
        <v>0.33119999999999999</v>
      </c>
    </row>
    <row r="48" spans="2:15" x14ac:dyDescent="0.25">
      <c r="K48" s="11" t="s">
        <v>101</v>
      </c>
      <c r="L48" s="11">
        <v>3.93</v>
      </c>
      <c r="M48" s="5">
        <v>0.6</v>
      </c>
      <c r="N48" s="5">
        <v>0.38</v>
      </c>
      <c r="O48" s="7">
        <f t="shared" si="1"/>
        <v>0.89604000000000006</v>
      </c>
    </row>
    <row r="49" spans="11:15" x14ac:dyDescent="0.25">
      <c r="K49" s="11"/>
      <c r="L49" s="35"/>
      <c r="M49" s="9"/>
      <c r="N49" s="9"/>
      <c r="O49" s="7">
        <f>SUM(O3:O48)</f>
        <v>19.16700599999999</v>
      </c>
    </row>
  </sheetData>
  <mergeCells count="1">
    <mergeCell ref="R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half concrete</vt:lpstr>
      <vt:lpstr>2nd Half Part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2022-08-03T10:37:56Z</dcterms:created>
  <dcterms:modified xsi:type="dcterms:W3CDTF">2022-08-03T14:42:38Z</dcterms:modified>
</cp:coreProperties>
</file>