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Green Hive\3.A2\2 MATERIAL\1.QTY SURVEY\BRICKWORK\"/>
    </mc:Choice>
  </mc:AlternateContent>
  <bookViews>
    <workbookView xWindow="0" yWindow="0" windowWidth="20490" windowHeight="9045" firstSheet="1" activeTab="1"/>
  </bookViews>
  <sheets>
    <sheet name="QS OF BLOCK WORK AREA " sheetId="1" r:id="rId1"/>
    <sheet name="ABSTRACT " sheetId="2" r:id="rId2"/>
    <sheet name="MATERIAL REQUIREMENT FOR BLOCK " sheetId="3" r:id="rId3"/>
    <sheet name="RATE ANALYSIS " sheetId="4" r:id="rId4"/>
  </sheets>
  <definedNames>
    <definedName name="_xlnm._FilterDatabase" localSheetId="0" hidden="1">'QS OF BLOCK WORK AREA '!$C$5:$R$19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X14" i="3"/>
  <c r="H14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X13" i="3"/>
  <c r="H13" i="3"/>
  <c r="H12" i="3"/>
  <c r="H141" i="1" l="1"/>
  <c r="M141" i="1" s="1"/>
  <c r="N141" i="1" s="1"/>
  <c r="H136" i="1"/>
  <c r="M136" i="1" s="1"/>
  <c r="N136" i="1" s="1"/>
  <c r="H137" i="1"/>
  <c r="M137" i="1" s="1"/>
  <c r="N137" i="1" s="1"/>
  <c r="H138" i="1"/>
  <c r="M138" i="1" s="1"/>
  <c r="N138" i="1" s="1"/>
  <c r="H139" i="1"/>
  <c r="M139" i="1" s="1"/>
  <c r="N139" i="1" s="1"/>
  <c r="H140" i="1"/>
  <c r="M140" i="1" s="1"/>
  <c r="N140" i="1" s="1"/>
  <c r="R263" i="1"/>
  <c r="G351" i="1"/>
  <c r="G349" i="1"/>
  <c r="G347" i="1"/>
  <c r="G270" i="1"/>
  <c r="G271" i="1"/>
  <c r="G272" i="1"/>
  <c r="G273" i="1"/>
  <c r="G274" i="1"/>
  <c r="G275" i="1"/>
  <c r="G276" i="1"/>
  <c r="G269" i="1"/>
  <c r="G23" i="1"/>
  <c r="G24" i="1"/>
  <c r="G25" i="1"/>
  <c r="G26" i="1"/>
  <c r="G27" i="1"/>
  <c r="G28" i="1"/>
  <c r="G29" i="1"/>
  <c r="G30" i="1"/>
  <c r="G31" i="1"/>
  <c r="G32" i="1"/>
  <c r="G33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F351" i="1" l="1"/>
  <c r="H351" i="1" s="1"/>
  <c r="M351" i="1" s="1"/>
  <c r="N351" i="1" s="1"/>
  <c r="F350" i="1"/>
  <c r="H350" i="1"/>
  <c r="M350" i="1" s="1"/>
  <c r="N350" i="1" s="1"/>
  <c r="F349" i="1"/>
  <c r="H349" i="1" s="1"/>
  <c r="M349" i="1" s="1"/>
  <c r="N349" i="1" s="1"/>
  <c r="F348" i="1"/>
  <c r="H348" i="1" s="1"/>
  <c r="M348" i="1" s="1"/>
  <c r="F347" i="1"/>
  <c r="H347" i="1" s="1"/>
  <c r="M347" i="1" s="1"/>
  <c r="N347" i="1" s="1"/>
  <c r="F346" i="1"/>
  <c r="H346" i="1" s="1"/>
  <c r="M346" i="1" s="1"/>
  <c r="L343" i="1"/>
  <c r="L342" i="1"/>
  <c r="H342" i="1"/>
  <c r="H343" i="1"/>
  <c r="M343" i="1" s="1"/>
  <c r="N343" i="1" s="1"/>
  <c r="F341" i="1"/>
  <c r="H341" i="1" s="1"/>
  <c r="M341" i="1" s="1"/>
  <c r="N341" i="1" s="1"/>
  <c r="F340" i="1"/>
  <c r="H340" i="1" s="1"/>
  <c r="M340" i="1" s="1"/>
  <c r="N340" i="1" s="1"/>
  <c r="H161" i="1"/>
  <c r="M161" i="1" s="1"/>
  <c r="N161" i="1" s="1"/>
  <c r="H162" i="1"/>
  <c r="M162" i="1" s="1"/>
  <c r="N162" i="1" s="1"/>
  <c r="H163" i="1"/>
  <c r="F337" i="1"/>
  <c r="H337" i="1" s="1"/>
  <c r="M337" i="1" s="1"/>
  <c r="N337" i="1" s="1"/>
  <c r="F336" i="1"/>
  <c r="H336" i="1" s="1"/>
  <c r="M336" i="1" s="1"/>
  <c r="N336" i="1" s="1"/>
  <c r="F335" i="1"/>
  <c r="H335" i="1" s="1"/>
  <c r="M335" i="1" s="1"/>
  <c r="N335" i="1" s="1"/>
  <c r="F334" i="1"/>
  <c r="H334" i="1" s="1"/>
  <c r="M334" i="1" s="1"/>
  <c r="N334" i="1" s="1"/>
  <c r="F333" i="1"/>
  <c r="H333" i="1" s="1"/>
  <c r="M333" i="1" s="1"/>
  <c r="N333" i="1" s="1"/>
  <c r="F332" i="1"/>
  <c r="H332" i="1" s="1"/>
  <c r="M332" i="1" s="1"/>
  <c r="N332" i="1" s="1"/>
  <c r="F331" i="1"/>
  <c r="H331" i="1" s="1"/>
  <c r="M331" i="1" s="1"/>
  <c r="N331" i="1" s="1"/>
  <c r="F330" i="1"/>
  <c r="H330" i="1" s="1"/>
  <c r="M330" i="1" s="1"/>
  <c r="N330" i="1" s="1"/>
  <c r="F329" i="1"/>
  <c r="H329" i="1" s="1"/>
  <c r="M329" i="1" s="1"/>
  <c r="N329" i="1" s="1"/>
  <c r="F328" i="1"/>
  <c r="H328" i="1" s="1"/>
  <c r="M328" i="1" s="1"/>
  <c r="N328" i="1" s="1"/>
  <c r="F327" i="1"/>
  <c r="H327" i="1" s="1"/>
  <c r="M327" i="1" s="1"/>
  <c r="N327" i="1" s="1"/>
  <c r="F326" i="1"/>
  <c r="H326" i="1" s="1"/>
  <c r="M326" i="1" s="1"/>
  <c r="F325" i="1"/>
  <c r="H325" i="1" s="1"/>
  <c r="M325" i="1" s="1"/>
  <c r="N325" i="1" s="1"/>
  <c r="F324" i="1"/>
  <c r="H324" i="1" s="1"/>
  <c r="M324" i="1" s="1"/>
  <c r="H288" i="1"/>
  <c r="M288" i="1" s="1"/>
  <c r="N288" i="1" s="1"/>
  <c r="H289" i="1"/>
  <c r="M289" i="1" s="1"/>
  <c r="N289" i="1" s="1"/>
  <c r="H290" i="1"/>
  <c r="M290" i="1" s="1"/>
  <c r="N290" i="1" s="1"/>
  <c r="F320" i="1"/>
  <c r="H320" i="1" s="1"/>
  <c r="M320" i="1" s="1"/>
  <c r="N320" i="1" s="1"/>
  <c r="F319" i="1"/>
  <c r="H319" i="1" s="1"/>
  <c r="M319" i="1" s="1"/>
  <c r="F318" i="1"/>
  <c r="H318" i="1" s="1"/>
  <c r="M318" i="1" s="1"/>
  <c r="N318" i="1" s="1"/>
  <c r="F317" i="1"/>
  <c r="H317" i="1" s="1"/>
  <c r="M317" i="1" s="1"/>
  <c r="M342" i="1" l="1"/>
  <c r="P350" i="1"/>
  <c r="O346" i="1"/>
  <c r="E9" i="2" s="1"/>
  <c r="O324" i="1"/>
  <c r="W6" i="2" s="1"/>
  <c r="O317" i="1"/>
  <c r="O350" i="1"/>
  <c r="G9" i="2" s="1"/>
  <c r="G16" i="3" s="1"/>
  <c r="O348" i="1"/>
  <c r="F9" i="2" s="1"/>
  <c r="F16" i="3" s="1"/>
  <c r="N348" i="1"/>
  <c r="P348" i="1" s="1"/>
  <c r="N346" i="1"/>
  <c r="P346" i="1" s="1"/>
  <c r="O340" i="1"/>
  <c r="W5" i="2" s="1"/>
  <c r="N342" i="1"/>
  <c r="P340" i="1" s="1"/>
  <c r="O318" i="1"/>
  <c r="N319" i="1"/>
  <c r="P318" i="1" s="1"/>
  <c r="N324" i="1"/>
  <c r="N326" i="1"/>
  <c r="N317" i="1"/>
  <c r="P317" i="1" s="1"/>
  <c r="H312" i="1"/>
  <c r="M312" i="1" s="1"/>
  <c r="N312" i="1" s="1"/>
  <c r="H313" i="1"/>
  <c r="M313" i="1" s="1"/>
  <c r="N313" i="1" s="1"/>
  <c r="H314" i="1"/>
  <c r="M314" i="1" s="1"/>
  <c r="N314" i="1" s="1"/>
  <c r="H311" i="1"/>
  <c r="M311" i="1" s="1"/>
  <c r="H309" i="1"/>
  <c r="M309" i="1" s="1"/>
  <c r="N309" i="1" s="1"/>
  <c r="H305" i="1"/>
  <c r="M305" i="1" s="1"/>
  <c r="N305" i="1" s="1"/>
  <c r="H306" i="1"/>
  <c r="M306" i="1" s="1"/>
  <c r="H307" i="1"/>
  <c r="M307" i="1" s="1"/>
  <c r="N307" i="1" s="1"/>
  <c r="H308" i="1"/>
  <c r="M308" i="1" s="1"/>
  <c r="N308" i="1" s="1"/>
  <c r="H304" i="1"/>
  <c r="M304" i="1" s="1"/>
  <c r="H300" i="1"/>
  <c r="M300" i="1" s="1"/>
  <c r="N300" i="1" s="1"/>
  <c r="H299" i="1"/>
  <c r="M299" i="1" s="1"/>
  <c r="N299" i="1" s="1"/>
  <c r="H298" i="1"/>
  <c r="M298" i="1" s="1"/>
  <c r="N298" i="1" s="1"/>
  <c r="H297" i="1"/>
  <c r="M297" i="1" s="1"/>
  <c r="N297" i="1" s="1"/>
  <c r="H296" i="1"/>
  <c r="M296" i="1" s="1"/>
  <c r="N296" i="1" s="1"/>
  <c r="H295" i="1"/>
  <c r="M295" i="1" s="1"/>
  <c r="N295" i="1" s="1"/>
  <c r="H293" i="1"/>
  <c r="M293" i="1" s="1"/>
  <c r="N293" i="1" s="1"/>
  <c r="H292" i="1"/>
  <c r="M292" i="1" s="1"/>
  <c r="N292" i="1" s="1"/>
  <c r="H279" i="1"/>
  <c r="M279" i="1" s="1"/>
  <c r="N279" i="1" s="1"/>
  <c r="H280" i="1"/>
  <c r="M280" i="1" s="1"/>
  <c r="N280" i="1" s="1"/>
  <c r="H281" i="1"/>
  <c r="M281" i="1" s="1"/>
  <c r="N281" i="1" s="1"/>
  <c r="H282" i="1"/>
  <c r="M282" i="1" s="1"/>
  <c r="N282" i="1" s="1"/>
  <c r="H283" i="1"/>
  <c r="M283" i="1" s="1"/>
  <c r="N283" i="1" s="1"/>
  <c r="H284" i="1"/>
  <c r="M284" i="1" s="1"/>
  <c r="N284" i="1" s="1"/>
  <c r="H285" i="1"/>
  <c r="M285" i="1" s="1"/>
  <c r="N285" i="1" s="1"/>
  <c r="H286" i="1"/>
  <c r="M286" i="1" s="1"/>
  <c r="N286" i="1" s="1"/>
  <c r="H287" i="1"/>
  <c r="M287" i="1" s="1"/>
  <c r="N287" i="1" s="1"/>
  <c r="H278" i="1"/>
  <c r="M278" i="1" s="1"/>
  <c r="H270" i="1"/>
  <c r="M270" i="1" s="1"/>
  <c r="N270" i="1" s="1"/>
  <c r="H271" i="1"/>
  <c r="M271" i="1" s="1"/>
  <c r="N271" i="1" s="1"/>
  <c r="H272" i="1"/>
  <c r="M272" i="1" s="1"/>
  <c r="N272" i="1" s="1"/>
  <c r="H273" i="1"/>
  <c r="M273" i="1" s="1"/>
  <c r="N273" i="1" s="1"/>
  <c r="H274" i="1"/>
  <c r="M274" i="1" s="1"/>
  <c r="N274" i="1" s="1"/>
  <c r="H275" i="1"/>
  <c r="M275" i="1" s="1"/>
  <c r="N275" i="1" s="1"/>
  <c r="H276" i="1"/>
  <c r="M276" i="1" s="1"/>
  <c r="N276" i="1" s="1"/>
  <c r="H269" i="1"/>
  <c r="M269" i="1" s="1"/>
  <c r="L263" i="1"/>
  <c r="L264" i="1"/>
  <c r="L265" i="1"/>
  <c r="L262" i="1"/>
  <c r="F262" i="1"/>
  <c r="H262" i="1" s="1"/>
  <c r="L131" i="1"/>
  <c r="L130" i="1"/>
  <c r="H130" i="1"/>
  <c r="H131" i="1"/>
  <c r="H132" i="1"/>
  <c r="M132" i="1" s="1"/>
  <c r="N132" i="1" s="1"/>
  <c r="L123" i="1"/>
  <c r="H124" i="1"/>
  <c r="M124" i="1" s="1"/>
  <c r="N124" i="1" s="1"/>
  <c r="H125" i="1"/>
  <c r="M125" i="1" s="1"/>
  <c r="N125" i="1" s="1"/>
  <c r="H126" i="1"/>
  <c r="M126" i="1" s="1"/>
  <c r="N126" i="1" s="1"/>
  <c r="H127" i="1"/>
  <c r="M127" i="1" s="1"/>
  <c r="N127" i="1" s="1"/>
  <c r="H128" i="1"/>
  <c r="M128" i="1" s="1"/>
  <c r="N128" i="1" s="1"/>
  <c r="H129" i="1"/>
  <c r="M129" i="1" s="1"/>
  <c r="N129" i="1" s="1"/>
  <c r="H133" i="1"/>
  <c r="M133" i="1" s="1"/>
  <c r="N133" i="1" s="1"/>
  <c r="H134" i="1"/>
  <c r="M134" i="1" s="1"/>
  <c r="N134" i="1" s="1"/>
  <c r="H135" i="1"/>
  <c r="M135" i="1" s="1"/>
  <c r="N135" i="1" s="1"/>
  <c r="H123" i="1"/>
  <c r="P324" i="1" l="1"/>
  <c r="W9" i="2"/>
  <c r="W16" i="3" s="1"/>
  <c r="F12" i="3"/>
  <c r="G12" i="3"/>
  <c r="E12" i="3"/>
  <c r="E16" i="3"/>
  <c r="S10" i="2"/>
  <c r="O10" i="2"/>
  <c r="K10" i="2"/>
  <c r="V10" i="2"/>
  <c r="R10" i="2"/>
  <c r="N10" i="2"/>
  <c r="J10" i="2"/>
  <c r="U10" i="2"/>
  <c r="Q10" i="2"/>
  <c r="M10" i="2"/>
  <c r="I10" i="2"/>
  <c r="T10" i="2"/>
  <c r="P10" i="2"/>
  <c r="L10" i="2"/>
  <c r="H10" i="2"/>
  <c r="O277" i="1"/>
  <c r="T11" i="2"/>
  <c r="P11" i="2"/>
  <c r="L11" i="2"/>
  <c r="H11" i="2"/>
  <c r="S11" i="2"/>
  <c r="O11" i="2"/>
  <c r="K11" i="2"/>
  <c r="V11" i="2"/>
  <c r="R11" i="2"/>
  <c r="N11" i="2"/>
  <c r="J11" i="2"/>
  <c r="U11" i="2"/>
  <c r="Q11" i="2"/>
  <c r="M11" i="2"/>
  <c r="I11" i="2"/>
  <c r="W12" i="3"/>
  <c r="N311" i="1"/>
  <c r="P311" i="1" s="1"/>
  <c r="O311" i="1"/>
  <c r="N304" i="1"/>
  <c r="O303" i="1"/>
  <c r="O294" i="1"/>
  <c r="M262" i="1"/>
  <c r="O262" i="1" s="1"/>
  <c r="P291" i="1"/>
  <c r="N306" i="1"/>
  <c r="P294" i="1"/>
  <c r="O291" i="1"/>
  <c r="N278" i="1"/>
  <c r="P277" i="1" s="1"/>
  <c r="N269" i="1"/>
  <c r="O268" i="1"/>
  <c r="M131" i="1"/>
  <c r="N131" i="1" s="1"/>
  <c r="M130" i="1"/>
  <c r="N130" i="1" s="1"/>
  <c r="M123" i="1"/>
  <c r="L252" i="1"/>
  <c r="L251" i="1"/>
  <c r="H250" i="1"/>
  <c r="M250" i="1" s="1"/>
  <c r="N250" i="1" s="1"/>
  <c r="H251" i="1"/>
  <c r="H252" i="1"/>
  <c r="H253" i="1"/>
  <c r="M253" i="1" s="1"/>
  <c r="N253" i="1" s="1"/>
  <c r="H254" i="1"/>
  <c r="M254" i="1" s="1"/>
  <c r="N254" i="1" s="1"/>
  <c r="H255" i="1"/>
  <c r="M255" i="1" s="1"/>
  <c r="N255" i="1" s="1"/>
  <c r="H256" i="1"/>
  <c r="M256" i="1" s="1"/>
  <c r="N256" i="1" s="1"/>
  <c r="H257" i="1"/>
  <c r="M257" i="1" s="1"/>
  <c r="N257" i="1" s="1"/>
  <c r="H258" i="1"/>
  <c r="M258" i="1" s="1"/>
  <c r="N258" i="1" s="1"/>
  <c r="H249" i="1"/>
  <c r="M249" i="1" s="1"/>
  <c r="L246" i="1"/>
  <c r="L243" i="1"/>
  <c r="H235" i="1"/>
  <c r="M235" i="1" s="1"/>
  <c r="N235" i="1" s="1"/>
  <c r="H236" i="1"/>
  <c r="M236" i="1" s="1"/>
  <c r="N236" i="1" s="1"/>
  <c r="H237" i="1"/>
  <c r="M237" i="1" s="1"/>
  <c r="N237" i="1" s="1"/>
  <c r="H238" i="1"/>
  <c r="M238" i="1" s="1"/>
  <c r="N238" i="1" s="1"/>
  <c r="H239" i="1"/>
  <c r="M239" i="1" s="1"/>
  <c r="N239" i="1" s="1"/>
  <c r="H240" i="1"/>
  <c r="M240" i="1" s="1"/>
  <c r="N240" i="1" s="1"/>
  <c r="H241" i="1"/>
  <c r="M241" i="1" s="1"/>
  <c r="N241" i="1" s="1"/>
  <c r="H242" i="1"/>
  <c r="M242" i="1" s="1"/>
  <c r="N242" i="1" s="1"/>
  <c r="H243" i="1"/>
  <c r="H244" i="1"/>
  <c r="M244" i="1" s="1"/>
  <c r="N244" i="1" s="1"/>
  <c r="H245" i="1"/>
  <c r="M245" i="1" s="1"/>
  <c r="N245" i="1" s="1"/>
  <c r="H246" i="1"/>
  <c r="H247" i="1"/>
  <c r="M247" i="1" s="1"/>
  <c r="N247" i="1" s="1"/>
  <c r="H234" i="1"/>
  <c r="M234" i="1" s="1"/>
  <c r="H229" i="1"/>
  <c r="M229" i="1" s="1"/>
  <c r="N229" i="1" s="1"/>
  <c r="H230" i="1"/>
  <c r="M230" i="1" s="1"/>
  <c r="N230" i="1" s="1"/>
  <c r="H231" i="1"/>
  <c r="M231" i="1" s="1"/>
  <c r="N231" i="1" s="1"/>
  <c r="H228" i="1"/>
  <c r="M228" i="1" s="1"/>
  <c r="H221" i="1"/>
  <c r="M221" i="1" s="1"/>
  <c r="H222" i="1"/>
  <c r="M222" i="1" s="1"/>
  <c r="N222" i="1" s="1"/>
  <c r="H223" i="1"/>
  <c r="M223" i="1" s="1"/>
  <c r="N223" i="1" s="1"/>
  <c r="H224" i="1"/>
  <c r="M224" i="1" s="1"/>
  <c r="N224" i="1" s="1"/>
  <c r="H225" i="1"/>
  <c r="M225" i="1" s="1"/>
  <c r="N225" i="1" s="1"/>
  <c r="H220" i="1"/>
  <c r="M220" i="1" s="1"/>
  <c r="L217" i="1"/>
  <c r="L215" i="1"/>
  <c r="L214" i="1"/>
  <c r="H217" i="1"/>
  <c r="H218" i="1"/>
  <c r="M218" i="1" s="1"/>
  <c r="N218" i="1" s="1"/>
  <c r="H216" i="1"/>
  <c r="M216" i="1" s="1"/>
  <c r="N216" i="1" s="1"/>
  <c r="H214" i="1"/>
  <c r="H215" i="1"/>
  <c r="H213" i="1"/>
  <c r="M213" i="1" s="1"/>
  <c r="N213" i="1" s="1"/>
  <c r="H212" i="1"/>
  <c r="M212" i="1" s="1"/>
  <c r="N212" i="1" s="1"/>
  <c r="H211" i="1"/>
  <c r="M211" i="1" s="1"/>
  <c r="N211" i="1" s="1"/>
  <c r="H210" i="1"/>
  <c r="M210" i="1" s="1"/>
  <c r="N210" i="1" s="1"/>
  <c r="H209" i="1"/>
  <c r="M209" i="1" s="1"/>
  <c r="N209" i="1" s="1"/>
  <c r="H200" i="1"/>
  <c r="M200" i="1" s="1"/>
  <c r="N200" i="1" s="1"/>
  <c r="H201" i="1"/>
  <c r="M201" i="1" s="1"/>
  <c r="N201" i="1" s="1"/>
  <c r="H202" i="1"/>
  <c r="M202" i="1" s="1"/>
  <c r="N202" i="1" s="1"/>
  <c r="H203" i="1"/>
  <c r="M203" i="1" s="1"/>
  <c r="N203" i="1" s="1"/>
  <c r="H204" i="1"/>
  <c r="M204" i="1" s="1"/>
  <c r="N204" i="1" s="1"/>
  <c r="H205" i="1"/>
  <c r="M205" i="1" s="1"/>
  <c r="N205" i="1" s="1"/>
  <c r="L194" i="1"/>
  <c r="L195" i="1"/>
  <c r="L193" i="1"/>
  <c r="L190" i="1"/>
  <c r="H189" i="1"/>
  <c r="M189" i="1" s="1"/>
  <c r="N189" i="1" s="1"/>
  <c r="H190" i="1"/>
  <c r="H191" i="1"/>
  <c r="M191" i="1" s="1"/>
  <c r="N191" i="1" s="1"/>
  <c r="H192" i="1"/>
  <c r="M192" i="1" s="1"/>
  <c r="N192" i="1" s="1"/>
  <c r="H193" i="1"/>
  <c r="H194" i="1"/>
  <c r="H195" i="1"/>
  <c r="H196" i="1"/>
  <c r="M196" i="1" s="1"/>
  <c r="N196" i="1" s="1"/>
  <c r="H197" i="1"/>
  <c r="M197" i="1" s="1"/>
  <c r="N197" i="1" s="1"/>
  <c r="H181" i="1"/>
  <c r="M181" i="1" s="1"/>
  <c r="N181" i="1" s="1"/>
  <c r="H182" i="1"/>
  <c r="M182" i="1" s="1"/>
  <c r="N182" i="1" s="1"/>
  <c r="H183" i="1"/>
  <c r="M183" i="1" s="1"/>
  <c r="N183" i="1" s="1"/>
  <c r="H184" i="1"/>
  <c r="M184" i="1" s="1"/>
  <c r="N184" i="1" s="1"/>
  <c r="H185" i="1"/>
  <c r="M185" i="1" s="1"/>
  <c r="N185" i="1" s="1"/>
  <c r="H180" i="1"/>
  <c r="M180" i="1" s="1"/>
  <c r="H174" i="1"/>
  <c r="M174" i="1" s="1"/>
  <c r="N174" i="1" s="1"/>
  <c r="H175" i="1"/>
  <c r="M175" i="1" s="1"/>
  <c r="N175" i="1" s="1"/>
  <c r="H176" i="1"/>
  <c r="M176" i="1" s="1"/>
  <c r="N176" i="1" s="1"/>
  <c r="H177" i="1"/>
  <c r="M177" i="1" s="1"/>
  <c r="N177" i="1" s="1"/>
  <c r="H173" i="1"/>
  <c r="M173" i="1" s="1"/>
  <c r="H170" i="1"/>
  <c r="M170" i="1" s="1"/>
  <c r="N170" i="1" s="1"/>
  <c r="H169" i="1"/>
  <c r="M169" i="1" s="1"/>
  <c r="H52" i="1"/>
  <c r="M52" i="1" s="1"/>
  <c r="N52" i="1" s="1"/>
  <c r="H156" i="1"/>
  <c r="M156" i="1" s="1"/>
  <c r="N156" i="1" s="1"/>
  <c r="H157" i="1"/>
  <c r="M157" i="1" s="1"/>
  <c r="N157" i="1" s="1"/>
  <c r="H158" i="1"/>
  <c r="M158" i="1" s="1"/>
  <c r="N158" i="1" s="1"/>
  <c r="H159" i="1"/>
  <c r="M159" i="1" s="1"/>
  <c r="N159" i="1" s="1"/>
  <c r="H160" i="1"/>
  <c r="M160" i="1" s="1"/>
  <c r="N160" i="1" s="1"/>
  <c r="M163" i="1"/>
  <c r="N163" i="1" s="1"/>
  <c r="H164" i="1"/>
  <c r="M164" i="1" s="1"/>
  <c r="N164" i="1" s="1"/>
  <c r="H165" i="1"/>
  <c r="M165" i="1" s="1"/>
  <c r="N165" i="1" s="1"/>
  <c r="H166" i="1"/>
  <c r="M166" i="1" s="1"/>
  <c r="N166" i="1" s="1"/>
  <c r="H152" i="1"/>
  <c r="M152" i="1" s="1"/>
  <c r="N152" i="1" s="1"/>
  <c r="H151" i="1"/>
  <c r="M151" i="1" s="1"/>
  <c r="N151" i="1" s="1"/>
  <c r="H150" i="1"/>
  <c r="M150" i="1" s="1"/>
  <c r="N150" i="1" s="1"/>
  <c r="H149" i="1"/>
  <c r="M149" i="1" s="1"/>
  <c r="N149" i="1" s="1"/>
  <c r="H144" i="1"/>
  <c r="M144" i="1" s="1"/>
  <c r="N144" i="1" s="1"/>
  <c r="H145" i="1"/>
  <c r="M145" i="1" s="1"/>
  <c r="N145" i="1" s="1"/>
  <c r="H146" i="1"/>
  <c r="M146" i="1" s="1"/>
  <c r="N146" i="1" s="1"/>
  <c r="H143" i="1"/>
  <c r="M143" i="1" s="1"/>
  <c r="N143" i="1" s="1"/>
  <c r="H38" i="1"/>
  <c r="M38" i="1" s="1"/>
  <c r="N38" i="1" s="1"/>
  <c r="O122" i="1" l="1"/>
  <c r="X10" i="2"/>
  <c r="X11" i="2"/>
  <c r="P6" i="2"/>
  <c r="H6" i="2"/>
  <c r="S6" i="2"/>
  <c r="K6" i="2"/>
  <c r="V6" i="2"/>
  <c r="N6" i="2"/>
  <c r="Q6" i="2"/>
  <c r="I6" i="2"/>
  <c r="T6" i="2"/>
  <c r="L6" i="2"/>
  <c r="O6" i="2"/>
  <c r="R6" i="2"/>
  <c r="J6" i="2"/>
  <c r="M6" i="2"/>
  <c r="S7" i="2"/>
  <c r="O7" i="2"/>
  <c r="K7" i="2"/>
  <c r="U7" i="2"/>
  <c r="Q7" i="2"/>
  <c r="M7" i="2"/>
  <c r="I7" i="2"/>
  <c r="H7" i="2"/>
  <c r="V7" i="2"/>
  <c r="R7" i="2"/>
  <c r="N7" i="2"/>
  <c r="J7" i="2"/>
  <c r="T7" i="2"/>
  <c r="P7" i="2"/>
  <c r="L7" i="2"/>
  <c r="P268" i="1"/>
  <c r="P303" i="1"/>
  <c r="M251" i="1"/>
  <c r="N251" i="1" s="1"/>
  <c r="N262" i="1"/>
  <c r="P262" i="1" s="1"/>
  <c r="M243" i="1"/>
  <c r="N243" i="1" s="1"/>
  <c r="N123" i="1"/>
  <c r="P122" i="1" s="1"/>
  <c r="P142" i="1"/>
  <c r="P148" i="1"/>
  <c r="O154" i="1"/>
  <c r="M246" i="1"/>
  <c r="N246" i="1" s="1"/>
  <c r="M252" i="1"/>
  <c r="N252" i="1" s="1"/>
  <c r="N228" i="1"/>
  <c r="P228" i="1" s="1"/>
  <c r="O228" i="1"/>
  <c r="N234" i="1"/>
  <c r="O199" i="1"/>
  <c r="P199" i="1"/>
  <c r="N221" i="1"/>
  <c r="O219" i="1"/>
  <c r="O142" i="1"/>
  <c r="O148" i="1"/>
  <c r="M215" i="1"/>
  <c r="N215" i="1" s="1"/>
  <c r="M217" i="1"/>
  <c r="N217" i="1" s="1"/>
  <c r="M214" i="1"/>
  <c r="N214" i="1" s="1"/>
  <c r="N249" i="1"/>
  <c r="N220" i="1"/>
  <c r="P219" i="1" s="1"/>
  <c r="M190" i="1"/>
  <c r="N190" i="1" s="1"/>
  <c r="M193" i="1"/>
  <c r="N193" i="1" s="1"/>
  <c r="M195" i="1"/>
  <c r="N195" i="1" s="1"/>
  <c r="M194" i="1"/>
  <c r="N194" i="1" s="1"/>
  <c r="N173" i="1"/>
  <c r="P173" i="1" s="1"/>
  <c r="O173" i="1"/>
  <c r="N169" i="1"/>
  <c r="P169" i="1" s="1"/>
  <c r="O169" i="1"/>
  <c r="N180" i="1"/>
  <c r="P180" i="1" s="1"/>
  <c r="O180" i="1"/>
  <c r="P154" i="1"/>
  <c r="H112" i="1"/>
  <c r="M112" i="1" s="1"/>
  <c r="N112" i="1" s="1"/>
  <c r="H113" i="1"/>
  <c r="M113" i="1" s="1"/>
  <c r="N113" i="1" s="1"/>
  <c r="H114" i="1"/>
  <c r="M114" i="1" s="1"/>
  <c r="N114" i="1" s="1"/>
  <c r="H115" i="1"/>
  <c r="M115" i="1" s="1"/>
  <c r="N115" i="1" s="1"/>
  <c r="H116" i="1"/>
  <c r="M116" i="1" s="1"/>
  <c r="N116" i="1" s="1"/>
  <c r="H117" i="1"/>
  <c r="M117" i="1" s="1"/>
  <c r="N117" i="1" s="1"/>
  <c r="H118" i="1"/>
  <c r="M118" i="1" s="1"/>
  <c r="N118" i="1" s="1"/>
  <c r="H119" i="1"/>
  <c r="M119" i="1" s="1"/>
  <c r="N119" i="1" s="1"/>
  <c r="H120" i="1"/>
  <c r="M120" i="1" s="1"/>
  <c r="N120" i="1" s="1"/>
  <c r="H111" i="1"/>
  <c r="M111" i="1" s="1"/>
  <c r="U6" i="2" l="1"/>
  <c r="O233" i="1"/>
  <c r="P249" i="1"/>
  <c r="O249" i="1"/>
  <c r="P233" i="1"/>
  <c r="O207" i="1"/>
  <c r="P207" i="1"/>
  <c r="P188" i="1"/>
  <c r="O188" i="1"/>
  <c r="N111" i="1"/>
  <c r="P110" i="1" s="1"/>
  <c r="O110" i="1"/>
  <c r="H106" i="1"/>
  <c r="M106" i="1" s="1"/>
  <c r="N106" i="1" s="1"/>
  <c r="H103" i="1"/>
  <c r="M103" i="1" s="1"/>
  <c r="N103" i="1" s="1"/>
  <c r="H104" i="1"/>
  <c r="M104" i="1" s="1"/>
  <c r="N104" i="1" s="1"/>
  <c r="H105" i="1"/>
  <c r="M105" i="1" s="1"/>
  <c r="N105" i="1" s="1"/>
  <c r="H107" i="1"/>
  <c r="M107" i="1" s="1"/>
  <c r="N107" i="1" s="1"/>
  <c r="H108" i="1"/>
  <c r="M108" i="1" s="1"/>
  <c r="N108" i="1" s="1"/>
  <c r="H102" i="1"/>
  <c r="M102" i="1" s="1"/>
  <c r="N102" i="1" l="1"/>
  <c r="P101" i="1" s="1"/>
  <c r="O101" i="1"/>
  <c r="L99" i="1" l="1"/>
  <c r="L98" i="1"/>
  <c r="L97" i="1"/>
  <c r="L96" i="1"/>
  <c r="H97" i="1"/>
  <c r="H98" i="1"/>
  <c r="H99" i="1"/>
  <c r="H96" i="1"/>
  <c r="H86" i="1"/>
  <c r="M86" i="1" s="1"/>
  <c r="N86" i="1" s="1"/>
  <c r="H87" i="1"/>
  <c r="M87" i="1" s="1"/>
  <c r="N87" i="1" s="1"/>
  <c r="H88" i="1"/>
  <c r="M88" i="1" s="1"/>
  <c r="N88" i="1" s="1"/>
  <c r="H89" i="1"/>
  <c r="M89" i="1" s="1"/>
  <c r="N89" i="1" s="1"/>
  <c r="H90" i="1"/>
  <c r="M90" i="1" s="1"/>
  <c r="N90" i="1" s="1"/>
  <c r="H91" i="1"/>
  <c r="M91" i="1" s="1"/>
  <c r="N91" i="1" s="1"/>
  <c r="H92" i="1"/>
  <c r="M92" i="1" s="1"/>
  <c r="N92" i="1" s="1"/>
  <c r="H93" i="1"/>
  <c r="M93" i="1" s="1"/>
  <c r="N93" i="1" s="1"/>
  <c r="H85" i="1"/>
  <c r="M85" i="1" s="1"/>
  <c r="H80" i="1"/>
  <c r="M80" i="1" s="1"/>
  <c r="N80" i="1" s="1"/>
  <c r="H81" i="1"/>
  <c r="M81" i="1" s="1"/>
  <c r="N81" i="1" s="1"/>
  <c r="H82" i="1"/>
  <c r="M82" i="1" s="1"/>
  <c r="N82" i="1" s="1"/>
  <c r="H79" i="1"/>
  <c r="M79" i="1" s="1"/>
  <c r="H74" i="1"/>
  <c r="M74" i="1" s="1"/>
  <c r="N74" i="1" s="1"/>
  <c r="H75" i="1"/>
  <c r="M75" i="1" s="1"/>
  <c r="N75" i="1" s="1"/>
  <c r="H76" i="1"/>
  <c r="M76" i="1" s="1"/>
  <c r="N76" i="1" s="1"/>
  <c r="H73" i="1"/>
  <c r="M73" i="1" s="1"/>
  <c r="H66" i="1"/>
  <c r="M66" i="1" s="1"/>
  <c r="N66" i="1" s="1"/>
  <c r="H67" i="1"/>
  <c r="M67" i="1" s="1"/>
  <c r="N67" i="1" s="1"/>
  <c r="H68" i="1"/>
  <c r="M68" i="1" s="1"/>
  <c r="N68" i="1" s="1"/>
  <c r="H69" i="1"/>
  <c r="M69" i="1" s="1"/>
  <c r="N69" i="1" s="1"/>
  <c r="H70" i="1"/>
  <c r="M70" i="1" s="1"/>
  <c r="N70" i="1" s="1"/>
  <c r="H65" i="1"/>
  <c r="M65" i="1" s="1"/>
  <c r="H53" i="1"/>
  <c r="M53" i="1" s="1"/>
  <c r="N53" i="1" s="1"/>
  <c r="H54" i="1"/>
  <c r="M54" i="1" s="1"/>
  <c r="N54" i="1" s="1"/>
  <c r="H55" i="1"/>
  <c r="M55" i="1" s="1"/>
  <c r="N55" i="1" s="1"/>
  <c r="H56" i="1"/>
  <c r="M56" i="1" s="1"/>
  <c r="N56" i="1" s="1"/>
  <c r="H57" i="1"/>
  <c r="M57" i="1" s="1"/>
  <c r="N57" i="1" s="1"/>
  <c r="H58" i="1"/>
  <c r="M58" i="1" s="1"/>
  <c r="N58" i="1" s="1"/>
  <c r="H59" i="1"/>
  <c r="M59" i="1" s="1"/>
  <c r="N59" i="1" s="1"/>
  <c r="H60" i="1"/>
  <c r="M60" i="1" s="1"/>
  <c r="N60" i="1" s="1"/>
  <c r="H61" i="1"/>
  <c r="M61" i="1" s="1"/>
  <c r="N61" i="1" s="1"/>
  <c r="H62" i="1"/>
  <c r="M62" i="1" s="1"/>
  <c r="N62" i="1" s="1"/>
  <c r="H51" i="1"/>
  <c r="M51" i="1" s="1"/>
  <c r="N51" i="1" s="1"/>
  <c r="L47" i="1"/>
  <c r="L48" i="1"/>
  <c r="L46" i="1"/>
  <c r="L45" i="1"/>
  <c r="H46" i="1"/>
  <c r="H47" i="1"/>
  <c r="H48" i="1"/>
  <c r="H45" i="1"/>
  <c r="H37" i="1"/>
  <c r="M37" i="1" s="1"/>
  <c r="N37" i="1" s="1"/>
  <c r="H39" i="1"/>
  <c r="M39" i="1" s="1"/>
  <c r="N39" i="1" s="1"/>
  <c r="H40" i="1"/>
  <c r="M40" i="1" s="1"/>
  <c r="N40" i="1" s="1"/>
  <c r="H41" i="1"/>
  <c r="M41" i="1" s="1"/>
  <c r="N41" i="1" s="1"/>
  <c r="H42" i="1"/>
  <c r="M42" i="1" s="1"/>
  <c r="N42" i="1" s="1"/>
  <c r="H36" i="1"/>
  <c r="M36" i="1" s="1"/>
  <c r="N36" i="1" s="1"/>
  <c r="H23" i="1"/>
  <c r="M23" i="1" s="1"/>
  <c r="N23" i="1" s="1"/>
  <c r="H24" i="1"/>
  <c r="M24" i="1" s="1"/>
  <c r="N24" i="1" s="1"/>
  <c r="H25" i="1"/>
  <c r="M25" i="1" s="1"/>
  <c r="N25" i="1" s="1"/>
  <c r="H26" i="1"/>
  <c r="M26" i="1" s="1"/>
  <c r="N26" i="1" s="1"/>
  <c r="H27" i="1"/>
  <c r="M27" i="1" s="1"/>
  <c r="N27" i="1" s="1"/>
  <c r="H28" i="1"/>
  <c r="M28" i="1" s="1"/>
  <c r="N28" i="1" s="1"/>
  <c r="H29" i="1"/>
  <c r="M29" i="1" s="1"/>
  <c r="N29" i="1" s="1"/>
  <c r="H30" i="1"/>
  <c r="M30" i="1" s="1"/>
  <c r="N30" i="1" s="1"/>
  <c r="H31" i="1"/>
  <c r="M31" i="1" s="1"/>
  <c r="N31" i="1" s="1"/>
  <c r="H32" i="1"/>
  <c r="M32" i="1" s="1"/>
  <c r="N32" i="1" s="1"/>
  <c r="H33" i="1"/>
  <c r="M33" i="1" s="1"/>
  <c r="N33" i="1" s="1"/>
  <c r="H22" i="1"/>
  <c r="M22" i="1" s="1"/>
  <c r="H7" i="1"/>
  <c r="M7" i="1" s="1"/>
  <c r="N7" i="1" s="1"/>
  <c r="H8" i="1"/>
  <c r="H9" i="1"/>
  <c r="M9" i="1" s="1"/>
  <c r="N9" i="1" s="1"/>
  <c r="H10" i="1"/>
  <c r="M10" i="1" s="1"/>
  <c r="N10" i="1" s="1"/>
  <c r="H11" i="1"/>
  <c r="H12" i="1"/>
  <c r="M12" i="1" s="1"/>
  <c r="N12" i="1" s="1"/>
  <c r="H13" i="1"/>
  <c r="H14" i="1"/>
  <c r="H15" i="1"/>
  <c r="M15" i="1" s="1"/>
  <c r="N15" i="1" s="1"/>
  <c r="H16" i="1"/>
  <c r="H17" i="1"/>
  <c r="M17" i="1" s="1"/>
  <c r="N17" i="1" s="1"/>
  <c r="H18" i="1"/>
  <c r="M18" i="1" s="1"/>
  <c r="N18" i="1" s="1"/>
  <c r="H19" i="1"/>
  <c r="H6" i="1"/>
  <c r="M96" i="1" l="1"/>
  <c r="N96" i="1" s="1"/>
  <c r="M45" i="1"/>
  <c r="N45" i="1" s="1"/>
  <c r="M13" i="1"/>
  <c r="N13" i="1" s="1"/>
  <c r="M47" i="1"/>
  <c r="N47" i="1" s="1"/>
  <c r="M46" i="1"/>
  <c r="N46" i="1" s="1"/>
  <c r="M48" i="1"/>
  <c r="N48" i="1" s="1"/>
  <c r="M98" i="1"/>
  <c r="N98" i="1" s="1"/>
  <c r="O50" i="1"/>
  <c r="P35" i="1"/>
  <c r="N65" i="1"/>
  <c r="P64" i="1" s="1"/>
  <c r="O64" i="1"/>
  <c r="N85" i="1"/>
  <c r="P84" i="1" s="1"/>
  <c r="O84" i="1"/>
  <c r="P50" i="1"/>
  <c r="N79" i="1"/>
  <c r="P78" i="1" s="1"/>
  <c r="O78" i="1"/>
  <c r="N73" i="1"/>
  <c r="P72" i="1" s="1"/>
  <c r="O72" i="1"/>
  <c r="M97" i="1"/>
  <c r="N97" i="1" s="1"/>
  <c r="M99" i="1"/>
  <c r="N99" i="1" s="1"/>
  <c r="O35" i="1"/>
  <c r="O21" i="1"/>
  <c r="N22" i="1"/>
  <c r="P21" i="1" s="1"/>
  <c r="M19" i="1"/>
  <c r="N19" i="1" s="1"/>
  <c r="M11" i="1"/>
  <c r="N11" i="1" s="1"/>
  <c r="M14" i="1"/>
  <c r="N14" i="1" s="1"/>
  <c r="M6" i="1"/>
  <c r="N6" i="1" s="1"/>
  <c r="M16" i="1"/>
  <c r="N16" i="1" s="1"/>
  <c r="M8" i="1"/>
  <c r="N8" i="1" s="1"/>
  <c r="O44" i="1" l="1"/>
  <c r="P44" i="1"/>
  <c r="O95" i="1"/>
  <c r="P95" i="1"/>
  <c r="O5" i="1"/>
  <c r="P5" i="1"/>
  <c r="P260" i="1" l="1"/>
  <c r="O260" i="1"/>
  <c r="U5" i="2" l="1"/>
  <c r="U9" i="2" s="1"/>
  <c r="U16" i="3" s="1"/>
  <c r="Q5" i="2"/>
  <c r="Q9" i="2" s="1"/>
  <c r="Q16" i="3" s="1"/>
  <c r="M5" i="2"/>
  <c r="M9" i="2" s="1"/>
  <c r="M16" i="3" s="1"/>
  <c r="I5" i="2"/>
  <c r="T5" i="2"/>
  <c r="P5" i="2"/>
  <c r="L5" i="2"/>
  <c r="L9" i="2" s="1"/>
  <c r="L16" i="3" s="1"/>
  <c r="H5" i="2"/>
  <c r="H9" i="2" s="1"/>
  <c r="H16" i="3" s="1"/>
  <c r="S5" i="2"/>
  <c r="S9" i="2" s="1"/>
  <c r="S16" i="3" s="1"/>
  <c r="O5" i="2"/>
  <c r="P9" i="2" s="1"/>
  <c r="P16" i="3" s="1"/>
  <c r="K5" i="2"/>
  <c r="K9" i="2" s="1"/>
  <c r="K16" i="3" s="1"/>
  <c r="V5" i="2"/>
  <c r="V9" i="2" s="1"/>
  <c r="V16" i="3" s="1"/>
  <c r="R5" i="2"/>
  <c r="R9" i="2" s="1"/>
  <c r="R16" i="3" s="1"/>
  <c r="N5" i="2"/>
  <c r="N9" i="2" s="1"/>
  <c r="N16" i="3" s="1"/>
  <c r="J5" i="2"/>
  <c r="J9" i="2" s="1"/>
  <c r="J16" i="3" s="1"/>
  <c r="I9" i="2"/>
  <c r="I16" i="3" s="1"/>
  <c r="T9" i="2"/>
  <c r="T16" i="3" s="1"/>
  <c r="O9" i="2"/>
  <c r="O16" i="3" s="1"/>
  <c r="P12" i="3" l="1"/>
  <c r="R12" i="3"/>
  <c r="V12" i="3"/>
  <c r="S12" i="3"/>
  <c r="L12" i="3"/>
  <c r="M12" i="3"/>
  <c r="Q12" i="3"/>
  <c r="N12" i="3"/>
  <c r="T12" i="3"/>
  <c r="I12" i="3"/>
  <c r="O12" i="3"/>
  <c r="J12" i="3"/>
  <c r="K12" i="3"/>
  <c r="U12" i="3"/>
  <c r="X9" i="2"/>
  <c r="X16" i="3" l="1"/>
  <c r="X12" i="3"/>
</calcChain>
</file>

<file path=xl/sharedStrings.xml><?xml version="1.0" encoding="utf-8"?>
<sst xmlns="http://schemas.openxmlformats.org/spreadsheetml/2006/main" count="979" uniqueCount="146">
  <si>
    <t xml:space="preserve">SR NO </t>
  </si>
  <si>
    <t xml:space="preserve">REF </t>
  </si>
  <si>
    <t>Brick Work Line 1-1</t>
  </si>
  <si>
    <t>L</t>
  </si>
  <si>
    <t>H</t>
  </si>
  <si>
    <t>AREA</t>
  </si>
  <si>
    <t>DEDUCTION</t>
  </si>
  <si>
    <t>PARTICULAR</t>
  </si>
  <si>
    <t xml:space="preserve">NET AREA </t>
  </si>
  <si>
    <t>W</t>
  </si>
  <si>
    <t>NA</t>
  </si>
  <si>
    <t>-</t>
  </si>
  <si>
    <t>A</t>
  </si>
  <si>
    <t>T</t>
  </si>
  <si>
    <t xml:space="preserve">NET VOL </t>
  </si>
  <si>
    <t xml:space="preserve">TOTAL AREA </t>
  </si>
  <si>
    <t xml:space="preserve">TOTAL VOL  </t>
  </si>
  <si>
    <t>Brick Work Line 2-2</t>
  </si>
  <si>
    <t>Brick Work Line 3-3</t>
  </si>
  <si>
    <t>Brick Work Line 4-4</t>
  </si>
  <si>
    <t>V</t>
  </si>
  <si>
    <t>Vx(2)</t>
  </si>
  <si>
    <t>Brick Work Line 5-5</t>
  </si>
  <si>
    <t>Brick Work Line 6-6</t>
  </si>
  <si>
    <t>Brick Work Line 7-7</t>
  </si>
  <si>
    <t>Brick Work Line 8-8</t>
  </si>
  <si>
    <t>Brick Work Line 9-9</t>
  </si>
  <si>
    <t>Brick Work Line 10-10</t>
  </si>
  <si>
    <t>Brick Work Line 11-11</t>
  </si>
  <si>
    <t>Brick Work Line 12-12</t>
  </si>
  <si>
    <t>Brick Work Line 13-13</t>
  </si>
  <si>
    <t>Brick Work Line 14-14</t>
  </si>
  <si>
    <t>Brick Work Line 15-15</t>
  </si>
  <si>
    <t>Brick Work Line 16-16</t>
  </si>
  <si>
    <t>KW1</t>
  </si>
  <si>
    <t>Brick Work Line 17-17</t>
  </si>
  <si>
    <t>Brick Work Line 18-18</t>
  </si>
  <si>
    <t>Brick Work Line 19-19</t>
  </si>
  <si>
    <t>Brick Work Line 20-20</t>
  </si>
  <si>
    <t>KW</t>
  </si>
  <si>
    <t xml:space="preserve">NA </t>
  </si>
  <si>
    <t>Brick Work Line 21-21</t>
  </si>
  <si>
    <t>Brick Work Line 22-22</t>
  </si>
  <si>
    <t>Brick Work Line 23-23</t>
  </si>
  <si>
    <t>Brick Work Line 24-24</t>
  </si>
  <si>
    <t>Brick Work Line 25-25</t>
  </si>
  <si>
    <t>Brick Work Line 26-26</t>
  </si>
  <si>
    <t>w</t>
  </si>
  <si>
    <t xml:space="preserve">Sr no </t>
  </si>
  <si>
    <t xml:space="preserve">Particular </t>
  </si>
  <si>
    <t xml:space="preserve">130 mm thick ,2.29 m ht block work qty 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</si>
  <si>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</si>
  <si>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</si>
  <si>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</si>
  <si>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</si>
  <si>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</si>
  <si>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</si>
  <si>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</si>
  <si>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</si>
  <si>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</si>
  <si>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</si>
  <si>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</si>
  <si>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</si>
  <si>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</si>
  <si>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 th Floor</t>
  </si>
  <si>
    <t>15th floor</t>
  </si>
  <si>
    <t>#</t>
  </si>
  <si>
    <t xml:space="preserve">Deduction </t>
  </si>
  <si>
    <t xml:space="preserve">130 mm thick ,1.22 m ht block work qty </t>
  </si>
  <si>
    <t>Balcony 1</t>
  </si>
  <si>
    <t>Balcony2</t>
  </si>
  <si>
    <t>Balcony3</t>
  </si>
  <si>
    <t>Balcony4</t>
  </si>
  <si>
    <t>Balcony5</t>
  </si>
  <si>
    <t>Balcony6</t>
  </si>
  <si>
    <t>Balcony7</t>
  </si>
  <si>
    <t>Balcony8</t>
  </si>
  <si>
    <t>Balcony 5</t>
  </si>
  <si>
    <t>Balcony 6</t>
  </si>
  <si>
    <t>Balcony 7</t>
  </si>
  <si>
    <t>Balcony 8</t>
  </si>
  <si>
    <t xml:space="preserve">Odd Floor Balcony Wall , 230 mm </t>
  </si>
  <si>
    <t xml:space="preserve">Total Brick Woork </t>
  </si>
  <si>
    <t xml:space="preserve">Refugee Area Blockwork </t>
  </si>
  <si>
    <t xml:space="preserve">Odd Floor Balcony wall </t>
  </si>
  <si>
    <t xml:space="preserve">Even  Floor Balcony wall </t>
  </si>
  <si>
    <t>Passage Parapet Wall (odd/even)</t>
  </si>
  <si>
    <t>Passage Parapet Wall (odd)</t>
  </si>
  <si>
    <t>Passage Parapet Wall (even )</t>
  </si>
  <si>
    <t>Dry Balcony Parapet wall (odd/even)</t>
  </si>
  <si>
    <t xml:space="preserve">TYPICAL  FLOOR BLOCK WORK QTY : THICKNESS 200 MM &amp; 230 MM ,2.29 M HT </t>
  </si>
  <si>
    <t xml:space="preserve">Even Floor Balcony Wall , 230 mm </t>
  </si>
  <si>
    <t xml:space="preserve">Odd Floor Balcony Wall , 200 mm </t>
  </si>
  <si>
    <t xml:space="preserve">Even Floor Balcony Wall , 200 mm </t>
  </si>
  <si>
    <t xml:space="preserve">NORTH SIDE </t>
  </si>
  <si>
    <t xml:space="preserve">SOUTH SIDE </t>
  </si>
  <si>
    <t xml:space="preserve">WEST  SIDE PARAPET WALL </t>
  </si>
  <si>
    <t>EAST SIDE PARAPET WALL</t>
  </si>
  <si>
    <t>DUCT 1</t>
  </si>
  <si>
    <t>DUCT 2</t>
  </si>
  <si>
    <t>DUCT 3</t>
  </si>
  <si>
    <t>DUCT 4</t>
  </si>
  <si>
    <t>DUCT 5</t>
  </si>
  <si>
    <t>DUCT 6</t>
  </si>
  <si>
    <t>DUCT 7</t>
  </si>
  <si>
    <t>DUCT 8</t>
  </si>
  <si>
    <t>DUCT 9</t>
  </si>
  <si>
    <t>DUCT 10</t>
  </si>
  <si>
    <t xml:space="preserve">Terrace Floor </t>
  </si>
  <si>
    <t xml:space="preserve">130 mm thick , 2.29 m ht block work , Balcony wall </t>
  </si>
  <si>
    <t xml:space="preserve">TERRACE PARAPET WALL  : THICKNESS 130 MM THICK 1.22 M HT </t>
  </si>
  <si>
    <t>ST1 WALL</t>
  </si>
  <si>
    <t xml:space="preserve">ST2 WALL </t>
  </si>
  <si>
    <t>LIFT WALL 1</t>
  </si>
  <si>
    <t>LIFT WALL 2</t>
  </si>
  <si>
    <t xml:space="preserve">TERRACE BLOCKWORK   : THICKNESS 130 MM </t>
  </si>
  <si>
    <t>SMOKE WINDOW</t>
  </si>
  <si>
    <t>Basement 1</t>
  </si>
  <si>
    <t>Basement 2</t>
  </si>
  <si>
    <t xml:space="preserve">Ground Floor </t>
  </si>
  <si>
    <t xml:space="preserve">GL , BASEMENT 1 , BASEMENT 2   : THICKNESS 130 MM </t>
  </si>
  <si>
    <t>BASE MENT2</t>
  </si>
  <si>
    <t>BASEMENT 1</t>
  </si>
  <si>
    <t xml:space="preserve">GL </t>
  </si>
  <si>
    <t>130 mm thick, Block work qty</t>
  </si>
  <si>
    <t>200 mm thick ,Block work qty</t>
  </si>
  <si>
    <t>230 mm thick, Block work qty</t>
  </si>
  <si>
    <t xml:space="preserve">TOTAL </t>
  </si>
  <si>
    <t xml:space="preserve">UNIT </t>
  </si>
  <si>
    <t>SQM</t>
  </si>
  <si>
    <t xml:space="preserve">THICKNESS OF BLOCKWORK </t>
  </si>
  <si>
    <t xml:space="preserve">130 MM </t>
  </si>
  <si>
    <t>200 MM</t>
  </si>
  <si>
    <t xml:space="preserve">230 MM </t>
  </si>
  <si>
    <t xml:space="preserve"> AAC BLOCK </t>
  </si>
  <si>
    <t xml:space="preserve">BLOCK JOINTING MORTAR </t>
  </si>
  <si>
    <t xml:space="preserve">NOS / 100 SQFT </t>
  </si>
  <si>
    <t xml:space="preserve">BLOCK WORK </t>
  </si>
  <si>
    <t xml:space="preserve">200 MM </t>
  </si>
  <si>
    <t xml:space="preserve">NOS </t>
  </si>
  <si>
    <t>KG</t>
  </si>
  <si>
    <t xml:space="preserve">MATERIAL CONSTANTS </t>
  </si>
  <si>
    <t xml:space="preserve">40KG / 80 SQFT </t>
  </si>
  <si>
    <t xml:space="preserve">TYPICAL  FLOOR BLOCK WORK QTY : THICKNESS 130 MM ,2.09 M HT </t>
  </si>
  <si>
    <t xml:space="preserve">TYPICAL  FLOOR BLOCK WORK QTY : THICKNESS 130 MM ,1.12 M HT </t>
  </si>
  <si>
    <t xml:space="preserve">TYPICAL  FLOOR BLOCK WORK QTY : THICKNESS 130 MM ,2.09 M HT,1.06 m : BALCONY WALL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</si>
</sst>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4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0" fillId="0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51"/>
  <sheetViews>
    <sheetView topLeftCell="B248" workbookViewId="0">
      <selection activeCell="P260" sqref="P260"/>
    </sheetView>
  </sheetViews>
  <sheetFormatPr defaultRowHeight="15" x14ac:dyDescent="0.25"/>
  <cols>
    <col min="4" max="4" width="34.140625" bestFit="1" customWidth="1"/>
    <col min="5" max="5" width="11" bestFit="1" customWidth="1"/>
    <col min="9" max="9" width="16.28515625" customWidth="1"/>
    <col min="10" max="12" width="9.140625" customWidth="1"/>
    <col min="13" max="13" width="11.7109375" customWidth="1"/>
    <col min="14" max="14" width="9.140625" customWidth="1"/>
    <col min="15" max="16" width="12.140625" bestFit="1" customWidth="1"/>
  </cols>
  <sheetData>
    <row r="1" spans="3:16" ht="15.75" thickBot="1" x14ac:dyDescent="0.3"/>
    <row r="2" spans="3:16" ht="20.25" thickBot="1" x14ac:dyDescent="0.35">
      <c r="C2" s="57" t="s">
        <v>143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3:16" x14ac:dyDescent="0.25">
      <c r="C3" s="43"/>
      <c r="D3" s="43"/>
      <c r="E3" s="43"/>
      <c r="F3" s="43"/>
      <c r="G3" s="43"/>
      <c r="H3" s="43"/>
      <c r="I3" s="56" t="s">
        <v>6</v>
      </c>
      <c r="J3" s="56"/>
      <c r="K3" s="56"/>
      <c r="L3" s="44"/>
      <c r="M3" s="43"/>
      <c r="N3" s="43"/>
      <c r="O3" s="43"/>
      <c r="P3" s="45"/>
    </row>
    <row r="4" spans="3:16" x14ac:dyDescent="0.25">
      <c r="C4" s="46" t="s">
        <v>0</v>
      </c>
      <c r="D4" s="47" t="s">
        <v>1</v>
      </c>
      <c r="E4" s="47" t="s">
        <v>13</v>
      </c>
      <c r="F4" s="47" t="s">
        <v>3</v>
      </c>
      <c r="G4" s="47" t="s">
        <v>4</v>
      </c>
      <c r="H4" s="47" t="s">
        <v>5</v>
      </c>
      <c r="I4" s="48" t="s">
        <v>7</v>
      </c>
      <c r="J4" s="47" t="s">
        <v>3</v>
      </c>
      <c r="K4" s="47" t="s">
        <v>4</v>
      </c>
      <c r="L4" s="47" t="s">
        <v>12</v>
      </c>
      <c r="M4" s="46" t="s">
        <v>8</v>
      </c>
      <c r="N4" s="47" t="s">
        <v>14</v>
      </c>
      <c r="O4" s="47" t="s">
        <v>15</v>
      </c>
      <c r="P4" s="47" t="s">
        <v>16</v>
      </c>
    </row>
    <row r="5" spans="3:16" x14ac:dyDescent="0.25">
      <c r="C5" s="21">
        <v>1</v>
      </c>
      <c r="D5" s="21" t="s">
        <v>2</v>
      </c>
      <c r="E5" s="1"/>
      <c r="F5" s="2"/>
      <c r="G5" s="1"/>
      <c r="H5" s="1"/>
      <c r="I5" s="1"/>
      <c r="J5" s="1"/>
      <c r="K5" s="1"/>
      <c r="L5" s="1"/>
      <c r="M5" s="1"/>
      <c r="N5" s="1"/>
      <c r="O5" s="6">
        <f>SUM(M6:M19)</f>
        <v>28.194100000000002</v>
      </c>
      <c r="P5" s="6">
        <f>SUM(N6:N19)</f>
        <v>3.6652329999999993</v>
      </c>
    </row>
    <row r="6" spans="3:16" x14ac:dyDescent="0.25">
      <c r="C6" s="21"/>
      <c r="D6" s="21"/>
      <c r="E6" s="2">
        <v>0.13</v>
      </c>
      <c r="F6" s="2">
        <v>0.49</v>
      </c>
      <c r="G6" s="2">
        <f>2.29-0.2</f>
        <v>2.09</v>
      </c>
      <c r="H6" s="6">
        <f>F6*G6</f>
        <v>1.0241</v>
      </c>
      <c r="I6" s="2" t="s">
        <v>10</v>
      </c>
      <c r="J6" s="21" t="s">
        <v>11</v>
      </c>
      <c r="K6" s="21" t="s">
        <v>11</v>
      </c>
      <c r="L6" s="21">
        <v>0</v>
      </c>
      <c r="M6" s="6">
        <f>H6-L6</f>
        <v>1.0241</v>
      </c>
      <c r="N6" s="6">
        <f>E6*M6</f>
        <v>0.133133</v>
      </c>
      <c r="O6" s="3"/>
      <c r="P6" s="3"/>
    </row>
    <row r="7" spans="3:16" x14ac:dyDescent="0.25">
      <c r="C7" s="21"/>
      <c r="D7" s="21"/>
      <c r="E7" s="2">
        <v>0.13</v>
      </c>
      <c r="F7" s="2">
        <v>1.43</v>
      </c>
      <c r="G7" s="21">
        <f t="shared" ref="G7:G19" si="0">2.29-0.2</f>
        <v>2.09</v>
      </c>
      <c r="H7" s="6">
        <f t="shared" ref="H7:H33" si="1">F7*G7</f>
        <v>2.9886999999999997</v>
      </c>
      <c r="I7" s="21" t="s">
        <v>10</v>
      </c>
      <c r="J7" s="21" t="s">
        <v>11</v>
      </c>
      <c r="K7" s="21" t="s">
        <v>11</v>
      </c>
      <c r="L7" s="21">
        <v>0</v>
      </c>
      <c r="M7" s="6">
        <f t="shared" ref="M7:M33" si="2">H7-L7</f>
        <v>2.9886999999999997</v>
      </c>
      <c r="N7" s="6">
        <f t="shared" ref="N7:N19" si="3">E7*M7</f>
        <v>0.38853099999999996</v>
      </c>
      <c r="O7" s="3"/>
      <c r="P7" s="3"/>
    </row>
    <row r="8" spans="3:16" x14ac:dyDescent="0.25">
      <c r="C8" s="21"/>
      <c r="D8" s="21"/>
      <c r="E8" s="2">
        <v>0.13</v>
      </c>
      <c r="F8" s="2">
        <v>0.49</v>
      </c>
      <c r="G8" s="21">
        <f t="shared" si="0"/>
        <v>2.09</v>
      </c>
      <c r="H8" s="6">
        <f t="shared" si="1"/>
        <v>1.0241</v>
      </c>
      <c r="I8" s="21" t="s">
        <v>10</v>
      </c>
      <c r="J8" s="21" t="s">
        <v>11</v>
      </c>
      <c r="K8" s="21" t="s">
        <v>11</v>
      </c>
      <c r="L8" s="21">
        <v>0</v>
      </c>
      <c r="M8" s="6">
        <f t="shared" si="2"/>
        <v>1.0241</v>
      </c>
      <c r="N8" s="6">
        <f t="shared" si="3"/>
        <v>0.133133</v>
      </c>
      <c r="O8" s="3"/>
      <c r="P8" s="3"/>
    </row>
    <row r="9" spans="3:16" x14ac:dyDescent="0.25">
      <c r="C9" s="21"/>
      <c r="D9" s="21"/>
      <c r="E9" s="2">
        <v>0.13</v>
      </c>
      <c r="F9" s="2">
        <v>1.43</v>
      </c>
      <c r="G9" s="21">
        <f t="shared" si="0"/>
        <v>2.09</v>
      </c>
      <c r="H9" s="6">
        <f t="shared" si="1"/>
        <v>2.9886999999999997</v>
      </c>
      <c r="I9" s="21" t="s">
        <v>10</v>
      </c>
      <c r="J9" s="21" t="s">
        <v>11</v>
      </c>
      <c r="K9" s="21" t="s">
        <v>11</v>
      </c>
      <c r="L9" s="21">
        <v>0</v>
      </c>
      <c r="M9" s="6">
        <f t="shared" si="2"/>
        <v>2.9886999999999997</v>
      </c>
      <c r="N9" s="6">
        <f t="shared" si="3"/>
        <v>0.38853099999999996</v>
      </c>
      <c r="O9" s="3"/>
      <c r="P9" s="3"/>
    </row>
    <row r="10" spans="3:16" x14ac:dyDescent="0.25">
      <c r="C10" s="1"/>
      <c r="D10" s="1"/>
      <c r="E10" s="2">
        <v>0.13</v>
      </c>
      <c r="F10" s="2">
        <v>0.49</v>
      </c>
      <c r="G10" s="21">
        <f t="shared" si="0"/>
        <v>2.09</v>
      </c>
      <c r="H10" s="6">
        <f t="shared" si="1"/>
        <v>1.0241</v>
      </c>
      <c r="I10" s="21" t="s">
        <v>10</v>
      </c>
      <c r="J10" s="21" t="s">
        <v>11</v>
      </c>
      <c r="K10" s="21" t="s">
        <v>11</v>
      </c>
      <c r="L10" s="21">
        <v>0</v>
      </c>
      <c r="M10" s="6">
        <f t="shared" si="2"/>
        <v>1.0241</v>
      </c>
      <c r="N10" s="6">
        <f t="shared" si="3"/>
        <v>0.133133</v>
      </c>
      <c r="O10" s="3"/>
      <c r="P10" s="3"/>
    </row>
    <row r="11" spans="3:16" x14ac:dyDescent="0.25">
      <c r="C11" s="1"/>
      <c r="D11" s="1"/>
      <c r="E11" s="2">
        <v>0.13</v>
      </c>
      <c r="F11" s="2">
        <v>1.53</v>
      </c>
      <c r="G11" s="21">
        <f t="shared" si="0"/>
        <v>2.09</v>
      </c>
      <c r="H11" s="6">
        <f t="shared" si="1"/>
        <v>3.1976999999999998</v>
      </c>
      <c r="I11" s="21" t="s">
        <v>10</v>
      </c>
      <c r="J11" s="21" t="s">
        <v>11</v>
      </c>
      <c r="K11" s="21" t="s">
        <v>11</v>
      </c>
      <c r="L11" s="21">
        <v>0</v>
      </c>
      <c r="M11" s="6">
        <f t="shared" si="2"/>
        <v>3.1976999999999998</v>
      </c>
      <c r="N11" s="6">
        <f t="shared" si="3"/>
        <v>0.41570099999999999</v>
      </c>
      <c r="O11" s="3"/>
      <c r="P11" s="3"/>
    </row>
    <row r="12" spans="3:16" x14ac:dyDescent="0.25">
      <c r="C12" s="1"/>
      <c r="D12" s="1"/>
      <c r="E12" s="2">
        <v>0.13</v>
      </c>
      <c r="F12" s="2">
        <v>1.38</v>
      </c>
      <c r="G12" s="21">
        <f t="shared" si="0"/>
        <v>2.09</v>
      </c>
      <c r="H12" s="6">
        <f t="shared" si="1"/>
        <v>2.8841999999999994</v>
      </c>
      <c r="I12" s="21" t="s">
        <v>10</v>
      </c>
      <c r="J12" s="21" t="s">
        <v>11</v>
      </c>
      <c r="K12" s="21" t="s">
        <v>11</v>
      </c>
      <c r="L12" s="21">
        <v>0</v>
      </c>
      <c r="M12" s="6">
        <f t="shared" si="2"/>
        <v>2.8841999999999994</v>
      </c>
      <c r="N12" s="6">
        <f t="shared" si="3"/>
        <v>0.37494599999999995</v>
      </c>
      <c r="O12" s="3"/>
      <c r="P12" s="3"/>
    </row>
    <row r="13" spans="3:16" x14ac:dyDescent="0.25">
      <c r="C13" s="1"/>
      <c r="D13" s="1"/>
      <c r="E13" s="2">
        <v>0.13</v>
      </c>
      <c r="F13" s="2">
        <v>0.49</v>
      </c>
      <c r="G13" s="21">
        <f t="shared" si="0"/>
        <v>2.09</v>
      </c>
      <c r="H13" s="6">
        <f t="shared" si="1"/>
        <v>1.0241</v>
      </c>
      <c r="I13" s="21" t="s">
        <v>10</v>
      </c>
      <c r="J13" s="21" t="s">
        <v>11</v>
      </c>
      <c r="K13" s="21" t="s">
        <v>11</v>
      </c>
      <c r="L13" s="21">
        <v>0</v>
      </c>
      <c r="M13" s="6">
        <f t="shared" si="2"/>
        <v>1.0241</v>
      </c>
      <c r="N13" s="6">
        <f t="shared" si="3"/>
        <v>0.133133</v>
      </c>
      <c r="O13" s="3"/>
      <c r="P13" s="3"/>
    </row>
    <row r="14" spans="3:16" x14ac:dyDescent="0.25">
      <c r="C14" s="1"/>
      <c r="D14" s="1"/>
      <c r="E14" s="2">
        <v>0.13</v>
      </c>
      <c r="F14" s="2">
        <v>1.38</v>
      </c>
      <c r="G14" s="21">
        <f t="shared" si="0"/>
        <v>2.09</v>
      </c>
      <c r="H14" s="6">
        <f t="shared" si="1"/>
        <v>2.8841999999999994</v>
      </c>
      <c r="I14" s="21" t="s">
        <v>10</v>
      </c>
      <c r="J14" s="21" t="s">
        <v>11</v>
      </c>
      <c r="K14" s="21" t="s">
        <v>11</v>
      </c>
      <c r="L14" s="21">
        <v>0</v>
      </c>
      <c r="M14" s="6">
        <f t="shared" si="2"/>
        <v>2.8841999999999994</v>
      </c>
      <c r="N14" s="6">
        <f t="shared" si="3"/>
        <v>0.37494599999999995</v>
      </c>
      <c r="O14" s="3"/>
      <c r="P14" s="3"/>
    </row>
    <row r="15" spans="3:16" x14ac:dyDescent="0.25">
      <c r="C15" s="1"/>
      <c r="D15" s="1"/>
      <c r="E15" s="2">
        <v>0.13</v>
      </c>
      <c r="F15" s="2">
        <v>0.49</v>
      </c>
      <c r="G15" s="21">
        <f t="shared" si="0"/>
        <v>2.09</v>
      </c>
      <c r="H15" s="6">
        <f t="shared" si="1"/>
        <v>1.0241</v>
      </c>
      <c r="I15" s="21" t="s">
        <v>10</v>
      </c>
      <c r="J15" s="21" t="s">
        <v>11</v>
      </c>
      <c r="K15" s="21" t="s">
        <v>11</v>
      </c>
      <c r="L15" s="21">
        <v>0</v>
      </c>
      <c r="M15" s="6">
        <f t="shared" si="2"/>
        <v>1.0241</v>
      </c>
      <c r="N15" s="6">
        <f t="shared" si="3"/>
        <v>0.133133</v>
      </c>
      <c r="O15" s="3"/>
      <c r="P15" s="3"/>
    </row>
    <row r="16" spans="3:16" x14ac:dyDescent="0.25">
      <c r="C16" s="1"/>
      <c r="D16" s="1"/>
      <c r="E16" s="2">
        <v>0.13</v>
      </c>
      <c r="F16" s="2">
        <v>1.53</v>
      </c>
      <c r="G16" s="21">
        <f t="shared" si="0"/>
        <v>2.09</v>
      </c>
      <c r="H16" s="6">
        <f t="shared" si="1"/>
        <v>3.1976999999999998</v>
      </c>
      <c r="I16" s="21" t="s">
        <v>10</v>
      </c>
      <c r="J16" s="21" t="s">
        <v>11</v>
      </c>
      <c r="K16" s="21" t="s">
        <v>11</v>
      </c>
      <c r="L16" s="21">
        <v>0</v>
      </c>
      <c r="M16" s="6">
        <f t="shared" si="2"/>
        <v>3.1976999999999998</v>
      </c>
      <c r="N16" s="6">
        <f t="shared" si="3"/>
        <v>0.41570099999999999</v>
      </c>
      <c r="O16" s="3"/>
      <c r="P16" s="3"/>
    </row>
    <row r="17" spans="3:16" x14ac:dyDescent="0.25">
      <c r="C17" s="1"/>
      <c r="D17" s="1"/>
      <c r="E17" s="2">
        <v>0.13</v>
      </c>
      <c r="F17" s="2">
        <v>0.49</v>
      </c>
      <c r="G17" s="21">
        <f t="shared" si="0"/>
        <v>2.09</v>
      </c>
      <c r="H17" s="6">
        <f t="shared" si="1"/>
        <v>1.0241</v>
      </c>
      <c r="I17" s="21" t="s">
        <v>10</v>
      </c>
      <c r="J17" s="21" t="s">
        <v>11</v>
      </c>
      <c r="K17" s="21" t="s">
        <v>11</v>
      </c>
      <c r="L17" s="21">
        <v>0</v>
      </c>
      <c r="M17" s="6">
        <f t="shared" si="2"/>
        <v>1.0241</v>
      </c>
      <c r="N17" s="6">
        <f t="shared" si="3"/>
        <v>0.133133</v>
      </c>
      <c r="O17" s="3"/>
      <c r="P17" s="3"/>
    </row>
    <row r="18" spans="3:16" x14ac:dyDescent="0.25">
      <c r="C18" s="1"/>
      <c r="D18" s="1"/>
      <c r="E18" s="2">
        <v>0.13</v>
      </c>
      <c r="F18" s="2">
        <v>1.38</v>
      </c>
      <c r="G18" s="21">
        <f t="shared" si="0"/>
        <v>2.09</v>
      </c>
      <c r="H18" s="6">
        <f t="shared" si="1"/>
        <v>2.8841999999999994</v>
      </c>
      <c r="I18" s="21" t="s">
        <v>10</v>
      </c>
      <c r="J18" s="21" t="s">
        <v>11</v>
      </c>
      <c r="K18" s="21" t="s">
        <v>11</v>
      </c>
      <c r="L18" s="21">
        <v>0</v>
      </c>
      <c r="M18" s="6">
        <f t="shared" si="2"/>
        <v>2.8841999999999994</v>
      </c>
      <c r="N18" s="6">
        <f t="shared" si="3"/>
        <v>0.37494599999999995</v>
      </c>
      <c r="O18" s="3"/>
      <c r="P18" s="3"/>
    </row>
    <row r="19" spans="3:16" x14ac:dyDescent="0.25">
      <c r="C19" s="1"/>
      <c r="D19" s="1"/>
      <c r="E19" s="2">
        <v>0.13</v>
      </c>
      <c r="F19" s="2">
        <v>0.49</v>
      </c>
      <c r="G19" s="21">
        <f t="shared" si="0"/>
        <v>2.09</v>
      </c>
      <c r="H19" s="6">
        <f t="shared" si="1"/>
        <v>1.0241</v>
      </c>
      <c r="I19" s="21" t="s">
        <v>10</v>
      </c>
      <c r="J19" s="21" t="s">
        <v>11</v>
      </c>
      <c r="K19" s="21" t="s">
        <v>11</v>
      </c>
      <c r="L19" s="21">
        <v>0</v>
      </c>
      <c r="M19" s="6">
        <f t="shared" si="2"/>
        <v>1.0241</v>
      </c>
      <c r="N19" s="6">
        <f t="shared" si="3"/>
        <v>0.133133</v>
      </c>
      <c r="O19" s="3"/>
      <c r="P19" s="3"/>
    </row>
    <row r="20" spans="3:16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3"/>
    </row>
    <row r="21" spans="3:16" x14ac:dyDescent="0.25">
      <c r="C21" s="21">
        <v>2</v>
      </c>
      <c r="D21" s="49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6">
        <f>SUM(M22:M33)</f>
        <v>27.880599999999998</v>
      </c>
      <c r="P21" s="6">
        <f>SUM(N22:N33)</f>
        <v>3.6244780000000003</v>
      </c>
    </row>
    <row r="22" spans="3:16" x14ac:dyDescent="0.25">
      <c r="C22" s="21"/>
      <c r="D22" s="20"/>
      <c r="E22" s="7">
        <v>0.13</v>
      </c>
      <c r="F22" s="2">
        <v>2.04</v>
      </c>
      <c r="G22" s="21">
        <f t="shared" ref="G22:G33" si="4">2.29-0.2</f>
        <v>2.09</v>
      </c>
      <c r="H22" s="6">
        <f t="shared" si="1"/>
        <v>4.2635999999999994</v>
      </c>
      <c r="I22" s="21" t="s">
        <v>10</v>
      </c>
      <c r="J22" s="2" t="s">
        <v>11</v>
      </c>
      <c r="K22" s="2" t="s">
        <v>11</v>
      </c>
      <c r="L22" s="21">
        <v>0</v>
      </c>
      <c r="M22" s="6">
        <f t="shared" si="2"/>
        <v>4.2635999999999994</v>
      </c>
      <c r="N22" s="6">
        <f>E22*M22</f>
        <v>0.55426799999999998</v>
      </c>
      <c r="O22" s="21"/>
      <c r="P22" s="21"/>
    </row>
    <row r="23" spans="3:16" x14ac:dyDescent="0.25">
      <c r="C23" s="21"/>
      <c r="D23" s="49"/>
      <c r="E23" s="7">
        <v>0.13</v>
      </c>
      <c r="F23" s="2">
        <v>0.84</v>
      </c>
      <c r="G23" s="21">
        <f t="shared" si="4"/>
        <v>2.09</v>
      </c>
      <c r="H23" s="6">
        <f t="shared" si="1"/>
        <v>1.7555999999999998</v>
      </c>
      <c r="I23" s="21" t="s">
        <v>10</v>
      </c>
      <c r="J23" s="2" t="s">
        <v>11</v>
      </c>
      <c r="K23" s="2" t="s">
        <v>11</v>
      </c>
      <c r="L23" s="21">
        <v>0</v>
      </c>
      <c r="M23" s="6">
        <f t="shared" si="2"/>
        <v>1.7555999999999998</v>
      </c>
      <c r="N23" s="6">
        <f t="shared" ref="N23:N33" si="5">E23*M23</f>
        <v>0.22822799999999999</v>
      </c>
      <c r="O23" s="6"/>
      <c r="P23" s="21"/>
    </row>
    <row r="24" spans="3:16" x14ac:dyDescent="0.25">
      <c r="C24" s="21"/>
      <c r="D24" s="21"/>
      <c r="E24" s="7">
        <v>0.13</v>
      </c>
      <c r="F24" s="2">
        <v>0.76</v>
      </c>
      <c r="G24" s="21">
        <f t="shared" si="4"/>
        <v>2.09</v>
      </c>
      <c r="H24" s="6">
        <f t="shared" si="1"/>
        <v>1.5883999999999998</v>
      </c>
      <c r="I24" s="21" t="s">
        <v>10</v>
      </c>
      <c r="J24" s="2" t="s">
        <v>11</v>
      </c>
      <c r="K24" s="2" t="s">
        <v>11</v>
      </c>
      <c r="L24" s="21">
        <v>0</v>
      </c>
      <c r="M24" s="6">
        <f t="shared" si="2"/>
        <v>1.5883999999999998</v>
      </c>
      <c r="N24" s="6">
        <f t="shared" si="5"/>
        <v>0.20649199999999998</v>
      </c>
      <c r="O24" s="6"/>
      <c r="P24" s="21"/>
    </row>
    <row r="25" spans="3:16" x14ac:dyDescent="0.25">
      <c r="C25" s="21"/>
      <c r="D25" s="21"/>
      <c r="E25" s="7">
        <v>0.13</v>
      </c>
      <c r="F25" s="2">
        <v>0.68</v>
      </c>
      <c r="G25" s="21">
        <f t="shared" si="4"/>
        <v>2.09</v>
      </c>
      <c r="H25" s="6">
        <f t="shared" si="1"/>
        <v>1.4212</v>
      </c>
      <c r="I25" s="21" t="s">
        <v>10</v>
      </c>
      <c r="J25" s="2" t="s">
        <v>11</v>
      </c>
      <c r="K25" s="2" t="s">
        <v>11</v>
      </c>
      <c r="L25" s="21">
        <v>0</v>
      </c>
      <c r="M25" s="6">
        <f t="shared" si="2"/>
        <v>1.4212</v>
      </c>
      <c r="N25" s="6">
        <f t="shared" si="5"/>
        <v>0.184756</v>
      </c>
      <c r="O25" s="6"/>
      <c r="P25" s="21"/>
    </row>
    <row r="26" spans="3:16" x14ac:dyDescent="0.25">
      <c r="C26" s="21"/>
      <c r="D26" s="21"/>
      <c r="E26" s="7">
        <v>0.13</v>
      </c>
      <c r="F26" s="2">
        <v>0.66</v>
      </c>
      <c r="G26" s="21">
        <f t="shared" si="4"/>
        <v>2.09</v>
      </c>
      <c r="H26" s="6">
        <f t="shared" si="1"/>
        <v>1.3794</v>
      </c>
      <c r="I26" s="21" t="s">
        <v>10</v>
      </c>
      <c r="J26" s="2" t="s">
        <v>11</v>
      </c>
      <c r="K26" s="2" t="s">
        <v>11</v>
      </c>
      <c r="L26" s="21">
        <v>0</v>
      </c>
      <c r="M26" s="6">
        <f t="shared" si="2"/>
        <v>1.3794</v>
      </c>
      <c r="N26" s="6">
        <f t="shared" si="5"/>
        <v>0.17932200000000001</v>
      </c>
      <c r="O26" s="6"/>
      <c r="P26" s="21"/>
    </row>
    <row r="27" spans="3:16" x14ac:dyDescent="0.25">
      <c r="C27" s="1"/>
      <c r="D27" s="1"/>
      <c r="E27" s="7">
        <v>0.13</v>
      </c>
      <c r="F27" s="2">
        <v>1.84</v>
      </c>
      <c r="G27" s="21">
        <f t="shared" si="4"/>
        <v>2.09</v>
      </c>
      <c r="H27" s="6">
        <f t="shared" si="1"/>
        <v>3.8455999999999997</v>
      </c>
      <c r="I27" s="21" t="s">
        <v>10</v>
      </c>
      <c r="J27" s="2" t="s">
        <v>11</v>
      </c>
      <c r="K27" s="2" t="s">
        <v>11</v>
      </c>
      <c r="L27" s="21">
        <v>0</v>
      </c>
      <c r="M27" s="6">
        <f t="shared" si="2"/>
        <v>3.8455999999999997</v>
      </c>
      <c r="N27" s="6">
        <f t="shared" si="5"/>
        <v>0.49992799999999998</v>
      </c>
      <c r="O27" s="6"/>
      <c r="P27" s="3"/>
    </row>
    <row r="28" spans="3:16" x14ac:dyDescent="0.25">
      <c r="C28" s="1"/>
      <c r="D28" s="1"/>
      <c r="E28" s="7">
        <v>0.13</v>
      </c>
      <c r="F28" s="2">
        <v>1.84</v>
      </c>
      <c r="G28" s="21">
        <f t="shared" si="4"/>
        <v>2.09</v>
      </c>
      <c r="H28" s="6">
        <f t="shared" si="1"/>
        <v>3.8455999999999997</v>
      </c>
      <c r="I28" s="21" t="s">
        <v>10</v>
      </c>
      <c r="J28" s="2" t="s">
        <v>11</v>
      </c>
      <c r="K28" s="2" t="s">
        <v>11</v>
      </c>
      <c r="L28" s="21">
        <v>0</v>
      </c>
      <c r="M28" s="6">
        <f t="shared" si="2"/>
        <v>3.8455999999999997</v>
      </c>
      <c r="N28" s="6">
        <f t="shared" si="5"/>
        <v>0.49992799999999998</v>
      </c>
      <c r="O28" s="6"/>
      <c r="P28" s="3"/>
    </row>
    <row r="29" spans="3:16" x14ac:dyDescent="0.25">
      <c r="C29" s="1"/>
      <c r="D29" s="1"/>
      <c r="E29" s="7">
        <v>0.13</v>
      </c>
      <c r="F29" s="2">
        <v>0.66</v>
      </c>
      <c r="G29" s="21">
        <f t="shared" si="4"/>
        <v>2.09</v>
      </c>
      <c r="H29" s="6">
        <f t="shared" si="1"/>
        <v>1.3794</v>
      </c>
      <c r="I29" s="21" t="s">
        <v>10</v>
      </c>
      <c r="J29" s="2" t="s">
        <v>11</v>
      </c>
      <c r="K29" s="2" t="s">
        <v>11</v>
      </c>
      <c r="L29" s="21">
        <v>0</v>
      </c>
      <c r="M29" s="6">
        <f t="shared" si="2"/>
        <v>1.3794</v>
      </c>
      <c r="N29" s="6">
        <f t="shared" si="5"/>
        <v>0.17932200000000001</v>
      </c>
      <c r="O29" s="6"/>
      <c r="P29" s="3"/>
    </row>
    <row r="30" spans="3:16" x14ac:dyDescent="0.25">
      <c r="C30" s="1"/>
      <c r="D30" s="1"/>
      <c r="E30" s="7">
        <v>0.13</v>
      </c>
      <c r="F30" s="2">
        <v>0.68</v>
      </c>
      <c r="G30" s="21">
        <f t="shared" si="4"/>
        <v>2.09</v>
      </c>
      <c r="H30" s="6">
        <f t="shared" si="1"/>
        <v>1.4212</v>
      </c>
      <c r="I30" s="21" t="s">
        <v>10</v>
      </c>
      <c r="J30" s="2" t="s">
        <v>11</v>
      </c>
      <c r="K30" s="2" t="s">
        <v>11</v>
      </c>
      <c r="L30" s="21">
        <v>0</v>
      </c>
      <c r="M30" s="6">
        <f t="shared" si="2"/>
        <v>1.4212</v>
      </c>
      <c r="N30" s="6">
        <f t="shared" si="5"/>
        <v>0.184756</v>
      </c>
      <c r="O30" s="6"/>
      <c r="P30" s="3"/>
    </row>
    <row r="31" spans="3:16" x14ac:dyDescent="0.25">
      <c r="C31" s="1"/>
      <c r="D31" s="1"/>
      <c r="E31" s="7">
        <v>0.13</v>
      </c>
      <c r="F31" s="2">
        <v>0.68</v>
      </c>
      <c r="G31" s="21">
        <f t="shared" si="4"/>
        <v>2.09</v>
      </c>
      <c r="H31" s="6">
        <f t="shared" si="1"/>
        <v>1.4212</v>
      </c>
      <c r="I31" s="21" t="s">
        <v>10</v>
      </c>
      <c r="J31" s="2" t="s">
        <v>11</v>
      </c>
      <c r="K31" s="2" t="s">
        <v>11</v>
      </c>
      <c r="L31" s="21">
        <v>0</v>
      </c>
      <c r="M31" s="6">
        <f t="shared" si="2"/>
        <v>1.4212</v>
      </c>
      <c r="N31" s="6">
        <f t="shared" si="5"/>
        <v>0.184756</v>
      </c>
      <c r="O31" s="6"/>
      <c r="P31" s="3"/>
    </row>
    <row r="32" spans="3:16" x14ac:dyDescent="0.25">
      <c r="C32" s="1"/>
      <c r="D32" s="1"/>
      <c r="E32" s="7">
        <v>0.13</v>
      </c>
      <c r="F32" s="2">
        <v>0.67</v>
      </c>
      <c r="G32" s="21">
        <f t="shared" si="4"/>
        <v>2.09</v>
      </c>
      <c r="H32" s="6">
        <f t="shared" si="1"/>
        <v>1.4002999999999999</v>
      </c>
      <c r="I32" s="21" t="s">
        <v>10</v>
      </c>
      <c r="J32" s="2" t="s">
        <v>11</v>
      </c>
      <c r="K32" s="2" t="s">
        <v>11</v>
      </c>
      <c r="L32" s="21">
        <v>0</v>
      </c>
      <c r="M32" s="6">
        <f t="shared" si="2"/>
        <v>1.4002999999999999</v>
      </c>
      <c r="N32" s="6">
        <f t="shared" si="5"/>
        <v>0.18203899999999998</v>
      </c>
      <c r="O32" s="6"/>
      <c r="P32" s="3"/>
    </row>
    <row r="33" spans="3:16" x14ac:dyDescent="0.25">
      <c r="C33" s="1"/>
      <c r="D33" s="1"/>
      <c r="E33" s="7">
        <v>0.13</v>
      </c>
      <c r="F33" s="2">
        <v>1.99</v>
      </c>
      <c r="G33" s="21">
        <f t="shared" si="4"/>
        <v>2.09</v>
      </c>
      <c r="H33" s="6">
        <f t="shared" si="1"/>
        <v>4.1590999999999996</v>
      </c>
      <c r="I33" s="21" t="s">
        <v>10</v>
      </c>
      <c r="J33" s="2" t="s">
        <v>11</v>
      </c>
      <c r="K33" s="2" t="s">
        <v>11</v>
      </c>
      <c r="L33" s="21">
        <v>0</v>
      </c>
      <c r="M33" s="6">
        <f t="shared" si="2"/>
        <v>4.1590999999999996</v>
      </c>
      <c r="N33" s="6">
        <f t="shared" si="5"/>
        <v>0.54068299999999991</v>
      </c>
      <c r="O33" s="6"/>
      <c r="P33" s="3"/>
    </row>
    <row r="34" spans="3:16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</row>
    <row r="35" spans="3:16" x14ac:dyDescent="0.25">
      <c r="C35" s="21">
        <v>3</v>
      </c>
      <c r="D35" s="21" t="s">
        <v>18</v>
      </c>
      <c r="F35" s="9"/>
      <c r="G35" s="1"/>
      <c r="H35" s="1"/>
      <c r="I35" s="1"/>
      <c r="J35" s="1"/>
      <c r="K35" s="1"/>
      <c r="L35" s="21"/>
      <c r="M35" s="21"/>
      <c r="N35" s="21"/>
      <c r="O35" s="6">
        <f>SUM(M36:M42)</f>
        <v>21.840500000000002</v>
      </c>
      <c r="P35" s="6">
        <f>SUM(N36:N42)</f>
        <v>2.8392649999999997</v>
      </c>
    </row>
    <row r="36" spans="3:16" x14ac:dyDescent="0.25">
      <c r="C36" s="21"/>
      <c r="D36" s="21"/>
      <c r="E36" s="7">
        <v>0.13</v>
      </c>
      <c r="F36" s="2">
        <v>1.0900000000000001</v>
      </c>
      <c r="G36" s="21">
        <v>2.09</v>
      </c>
      <c r="H36" s="6">
        <f>F36*G36</f>
        <v>2.2780999999999998</v>
      </c>
      <c r="I36" s="2" t="s">
        <v>10</v>
      </c>
      <c r="J36" s="2" t="s">
        <v>11</v>
      </c>
      <c r="K36" s="2" t="s">
        <v>11</v>
      </c>
      <c r="L36" s="21">
        <v>0</v>
      </c>
      <c r="M36" s="6">
        <f t="shared" ref="M36:M48" si="6">H36-L36</f>
        <v>2.2780999999999998</v>
      </c>
      <c r="N36" s="6">
        <f t="shared" ref="N36:N42" si="7">E36*M36</f>
        <v>0.296153</v>
      </c>
      <c r="O36" s="21"/>
      <c r="P36" s="21"/>
    </row>
    <row r="37" spans="3:16" x14ac:dyDescent="0.25">
      <c r="C37" s="21"/>
      <c r="D37" s="21"/>
      <c r="E37" s="7">
        <v>0.13</v>
      </c>
      <c r="F37" s="2">
        <v>1.79</v>
      </c>
      <c r="G37" s="21">
        <v>2.09</v>
      </c>
      <c r="H37" s="6">
        <f>F37*G37</f>
        <v>3.7410999999999999</v>
      </c>
      <c r="I37" s="2" t="s">
        <v>10</v>
      </c>
      <c r="J37" s="2" t="s">
        <v>11</v>
      </c>
      <c r="K37" s="2" t="s">
        <v>11</v>
      </c>
      <c r="L37" s="21">
        <v>0</v>
      </c>
      <c r="M37" s="6">
        <f>H37-L37</f>
        <v>3.7410999999999999</v>
      </c>
      <c r="N37" s="6">
        <f>E37*M37</f>
        <v>0.48634300000000003</v>
      </c>
      <c r="O37" s="3"/>
      <c r="P37" s="3"/>
    </row>
    <row r="38" spans="3:16" x14ac:dyDescent="0.25">
      <c r="C38" s="21"/>
      <c r="D38" s="21"/>
      <c r="E38" s="3">
        <v>0.13</v>
      </c>
      <c r="F38" s="21">
        <v>0.63</v>
      </c>
      <c r="G38" s="21">
        <v>2.09</v>
      </c>
      <c r="H38" s="6">
        <f>F38*G38</f>
        <v>1.3167</v>
      </c>
      <c r="I38" s="3" t="s">
        <v>10</v>
      </c>
      <c r="J38" s="3" t="s">
        <v>11</v>
      </c>
      <c r="K38" s="3" t="s">
        <v>11</v>
      </c>
      <c r="L38" s="21">
        <v>0</v>
      </c>
      <c r="M38" s="6">
        <f>H38-L38</f>
        <v>1.3167</v>
      </c>
      <c r="N38" s="6">
        <f>E38*M38</f>
        <v>0.17117099999999999</v>
      </c>
      <c r="O38" s="3"/>
      <c r="P38" s="3"/>
    </row>
    <row r="39" spans="3:16" x14ac:dyDescent="0.25">
      <c r="C39" s="1"/>
      <c r="D39" s="1"/>
      <c r="E39" s="7">
        <v>0.13</v>
      </c>
      <c r="F39" s="2">
        <v>0.59</v>
      </c>
      <c r="G39" s="21">
        <v>2.09</v>
      </c>
      <c r="H39" s="6">
        <f t="shared" ref="H39:H48" si="8">F39*G39</f>
        <v>1.2330999999999999</v>
      </c>
      <c r="I39" s="2" t="s">
        <v>10</v>
      </c>
      <c r="J39" s="2" t="s">
        <v>11</v>
      </c>
      <c r="K39" s="2" t="s">
        <v>11</v>
      </c>
      <c r="L39" s="21">
        <v>0</v>
      </c>
      <c r="M39" s="6">
        <f t="shared" si="6"/>
        <v>1.2330999999999999</v>
      </c>
      <c r="N39" s="6">
        <f t="shared" si="7"/>
        <v>0.160303</v>
      </c>
      <c r="O39" s="3"/>
      <c r="P39" s="3"/>
    </row>
    <row r="40" spans="3:16" x14ac:dyDescent="0.25">
      <c r="C40" s="1"/>
      <c r="D40" s="1"/>
      <c r="E40" s="7">
        <v>0.13</v>
      </c>
      <c r="F40" s="2">
        <v>5.33</v>
      </c>
      <c r="G40" s="21">
        <v>2.09</v>
      </c>
      <c r="H40" s="6">
        <f t="shared" si="8"/>
        <v>11.139699999999999</v>
      </c>
      <c r="I40" s="2" t="s">
        <v>10</v>
      </c>
      <c r="J40" s="2" t="s">
        <v>11</v>
      </c>
      <c r="K40" s="2" t="s">
        <v>11</v>
      </c>
      <c r="L40" s="21">
        <v>0</v>
      </c>
      <c r="M40" s="6">
        <f t="shared" si="6"/>
        <v>11.139699999999999</v>
      </c>
      <c r="N40" s="6">
        <f t="shared" si="7"/>
        <v>1.448161</v>
      </c>
      <c r="O40" s="3"/>
      <c r="P40" s="3"/>
    </row>
    <row r="41" spans="3:16" x14ac:dyDescent="0.25">
      <c r="C41" s="1"/>
      <c r="D41" s="1"/>
      <c r="E41" s="7">
        <v>0.13</v>
      </c>
      <c r="F41" s="2">
        <v>0.59</v>
      </c>
      <c r="G41" s="21">
        <v>2.09</v>
      </c>
      <c r="H41" s="6">
        <f t="shared" si="8"/>
        <v>1.2330999999999999</v>
      </c>
      <c r="I41" s="2" t="s">
        <v>10</v>
      </c>
      <c r="J41" s="2" t="s">
        <v>11</v>
      </c>
      <c r="K41" s="2" t="s">
        <v>11</v>
      </c>
      <c r="L41" s="21">
        <v>0</v>
      </c>
      <c r="M41" s="6">
        <f t="shared" si="6"/>
        <v>1.2330999999999999</v>
      </c>
      <c r="N41" s="6">
        <f t="shared" si="7"/>
        <v>0.160303</v>
      </c>
      <c r="O41" s="3"/>
      <c r="P41" s="3"/>
    </row>
    <row r="42" spans="3:16" x14ac:dyDescent="0.25">
      <c r="C42" s="1"/>
      <c r="D42" s="1"/>
      <c r="E42" s="7">
        <v>0.13</v>
      </c>
      <c r="F42" s="2">
        <v>0.43</v>
      </c>
      <c r="G42" s="21">
        <v>2.09</v>
      </c>
      <c r="H42" s="6">
        <f t="shared" si="8"/>
        <v>0.89869999999999994</v>
      </c>
      <c r="I42" s="2" t="s">
        <v>10</v>
      </c>
      <c r="J42" s="2" t="s">
        <v>11</v>
      </c>
      <c r="K42" s="2" t="s">
        <v>11</v>
      </c>
      <c r="L42" s="21">
        <v>0</v>
      </c>
      <c r="M42" s="6">
        <f t="shared" si="6"/>
        <v>0.89869999999999994</v>
      </c>
      <c r="N42" s="6">
        <f t="shared" si="7"/>
        <v>0.11683099999999999</v>
      </c>
      <c r="O42" s="3"/>
      <c r="P42" s="3"/>
    </row>
    <row r="43" spans="3:16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3"/>
    </row>
    <row r="44" spans="3:16" x14ac:dyDescent="0.25">
      <c r="C44" s="21">
        <v>4</v>
      </c>
      <c r="D44" s="21" t="s">
        <v>19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6">
        <f>SUM(M45:M48)</f>
        <v>19.973299999999995</v>
      </c>
      <c r="P44" s="6">
        <f>SUM(N45:N48)</f>
        <v>2.5965289999999999</v>
      </c>
    </row>
    <row r="45" spans="3:16" x14ac:dyDescent="0.25">
      <c r="C45" s="21"/>
      <c r="D45" s="21"/>
      <c r="E45" s="7">
        <v>0.13</v>
      </c>
      <c r="F45" s="2">
        <v>4.6900000000000004</v>
      </c>
      <c r="G45" s="1">
        <v>2.09</v>
      </c>
      <c r="H45" s="10">
        <f t="shared" si="8"/>
        <v>9.8020999999999994</v>
      </c>
      <c r="I45" s="2" t="s">
        <v>21</v>
      </c>
      <c r="J45" s="2">
        <v>0.61</v>
      </c>
      <c r="K45" s="2">
        <v>0.9</v>
      </c>
      <c r="L45" s="21">
        <f>J45*K45*2</f>
        <v>1.0980000000000001</v>
      </c>
      <c r="M45" s="6">
        <f t="shared" si="6"/>
        <v>8.7040999999999986</v>
      </c>
      <c r="N45" s="6">
        <f>E45*M45</f>
        <v>1.1315329999999999</v>
      </c>
      <c r="O45" s="3"/>
      <c r="P45" s="3"/>
    </row>
    <row r="46" spans="3:16" x14ac:dyDescent="0.25">
      <c r="C46" s="21"/>
      <c r="D46" s="21"/>
      <c r="E46" s="7">
        <v>0.13</v>
      </c>
      <c r="F46" s="2">
        <v>2.34</v>
      </c>
      <c r="G46" s="1">
        <v>2.09</v>
      </c>
      <c r="H46" s="5">
        <f t="shared" si="8"/>
        <v>4.8905999999999992</v>
      </c>
      <c r="I46" s="2" t="s">
        <v>20</v>
      </c>
      <c r="J46" s="2">
        <v>0.61</v>
      </c>
      <c r="K46" s="2">
        <v>0.9</v>
      </c>
      <c r="L46" s="21">
        <f>J46*K46*1</f>
        <v>0.54900000000000004</v>
      </c>
      <c r="M46" s="6">
        <f t="shared" si="6"/>
        <v>4.3415999999999988</v>
      </c>
      <c r="N46" s="6">
        <f t="shared" ref="N46:N48" si="9">E46*M46</f>
        <v>0.56440799999999991</v>
      </c>
      <c r="O46" s="3"/>
      <c r="P46" s="3"/>
    </row>
    <row r="47" spans="3:16" x14ac:dyDescent="0.25">
      <c r="C47" s="1"/>
      <c r="D47" s="1"/>
      <c r="E47" s="7">
        <v>0.13</v>
      </c>
      <c r="F47" s="2">
        <v>2.34</v>
      </c>
      <c r="G47" s="1">
        <v>2.09</v>
      </c>
      <c r="H47" s="5">
        <f t="shared" si="8"/>
        <v>4.8905999999999992</v>
      </c>
      <c r="I47" s="2" t="s">
        <v>20</v>
      </c>
      <c r="J47" s="2">
        <v>0.61</v>
      </c>
      <c r="K47" s="2">
        <v>0.9</v>
      </c>
      <c r="L47" s="21">
        <f t="shared" ref="L47:L48" si="10">J47*K47*1</f>
        <v>0.54900000000000004</v>
      </c>
      <c r="M47" s="6">
        <f t="shared" si="6"/>
        <v>4.3415999999999988</v>
      </c>
      <c r="N47" s="6">
        <f t="shared" si="9"/>
        <v>0.56440799999999991</v>
      </c>
      <c r="O47" s="3"/>
      <c r="P47" s="3"/>
    </row>
    <row r="48" spans="3:16" x14ac:dyDescent="0.25">
      <c r="C48" s="1"/>
      <c r="D48" s="1"/>
      <c r="E48" s="7">
        <v>0.13</v>
      </c>
      <c r="F48" s="2">
        <v>1.5</v>
      </c>
      <c r="G48" s="1">
        <v>2.09</v>
      </c>
      <c r="H48" s="10">
        <f t="shared" si="8"/>
        <v>3.1349999999999998</v>
      </c>
      <c r="I48" s="2" t="s">
        <v>20</v>
      </c>
      <c r="J48" s="2">
        <v>0.61</v>
      </c>
      <c r="K48" s="2">
        <v>0.9</v>
      </c>
      <c r="L48" s="21">
        <f t="shared" si="10"/>
        <v>0.54900000000000004</v>
      </c>
      <c r="M48" s="6">
        <f t="shared" si="6"/>
        <v>2.5859999999999999</v>
      </c>
      <c r="N48" s="6">
        <f t="shared" si="9"/>
        <v>0.33617999999999998</v>
      </c>
      <c r="O48" s="3"/>
      <c r="P48" s="3"/>
    </row>
    <row r="49" spans="3:16" x14ac:dyDescent="0.25">
      <c r="C49" s="9"/>
      <c r="D49" s="9"/>
      <c r="E49" s="4"/>
      <c r="F49" s="14"/>
      <c r="G49" s="14"/>
      <c r="H49" s="15"/>
      <c r="I49" s="16"/>
      <c r="J49" s="17"/>
      <c r="K49" s="17"/>
      <c r="L49" s="18"/>
      <c r="M49" s="19"/>
      <c r="N49" s="19"/>
      <c r="O49" s="17"/>
      <c r="P49" s="17"/>
    </row>
    <row r="50" spans="3:16" x14ac:dyDescent="0.25">
      <c r="C50" s="21">
        <v>5</v>
      </c>
      <c r="D50" s="21" t="s">
        <v>22</v>
      </c>
      <c r="E50" s="7"/>
      <c r="F50" s="1"/>
      <c r="G50" s="1"/>
      <c r="H50" s="10"/>
      <c r="I50" s="3"/>
      <c r="J50" s="3"/>
      <c r="K50" s="3"/>
      <c r="L50" s="10"/>
      <c r="M50" s="6"/>
      <c r="N50" s="6"/>
      <c r="O50" s="6">
        <f>SUM(M51:M62)</f>
        <v>38.623199999999997</v>
      </c>
      <c r="P50" s="6">
        <f>SUM(N51:N62)</f>
        <v>5.0210159999999986</v>
      </c>
    </row>
    <row r="51" spans="3:16" x14ac:dyDescent="0.25">
      <c r="C51" s="21"/>
      <c r="D51" s="21"/>
      <c r="E51" s="7">
        <v>0.13</v>
      </c>
      <c r="F51" s="21">
        <v>2.4</v>
      </c>
      <c r="G51" s="21">
        <v>2.09</v>
      </c>
      <c r="H51" s="13">
        <f>F51*G51</f>
        <v>5.0159999999999991</v>
      </c>
      <c r="I51" s="3" t="s">
        <v>10</v>
      </c>
      <c r="J51" s="3" t="s">
        <v>11</v>
      </c>
      <c r="K51" s="3" t="s">
        <v>11</v>
      </c>
      <c r="L51" s="21">
        <v>0</v>
      </c>
      <c r="M51" s="6">
        <f>H51-L51</f>
        <v>5.0159999999999991</v>
      </c>
      <c r="N51" s="6">
        <f>E51*M51</f>
        <v>0.65207999999999988</v>
      </c>
      <c r="O51" s="3"/>
      <c r="P51" s="3"/>
    </row>
    <row r="52" spans="3:16" x14ac:dyDescent="0.25">
      <c r="C52" s="21"/>
      <c r="D52" s="21"/>
      <c r="E52" s="7">
        <v>0.13</v>
      </c>
      <c r="F52" s="21">
        <v>0.74</v>
      </c>
      <c r="G52" s="21">
        <v>2.09</v>
      </c>
      <c r="H52" s="13">
        <f>F52*G52</f>
        <v>1.5466</v>
      </c>
      <c r="I52" s="3"/>
      <c r="J52" s="3" t="s">
        <v>11</v>
      </c>
      <c r="K52" s="3" t="s">
        <v>11</v>
      </c>
      <c r="L52" s="21">
        <v>0</v>
      </c>
      <c r="M52" s="6">
        <f>H52-L52</f>
        <v>1.5466</v>
      </c>
      <c r="N52" s="6">
        <f>E52*M52</f>
        <v>0.20105800000000001</v>
      </c>
      <c r="O52" s="6"/>
      <c r="P52" s="6"/>
    </row>
    <row r="53" spans="3:16" x14ac:dyDescent="0.25">
      <c r="C53" s="21"/>
      <c r="D53" s="21"/>
      <c r="E53" s="7">
        <v>0.13</v>
      </c>
      <c r="F53" s="21">
        <v>1.35</v>
      </c>
      <c r="G53" s="21">
        <v>2.09</v>
      </c>
      <c r="H53" s="13">
        <f t="shared" ref="H53:H62" si="11">F53*G53</f>
        <v>2.8214999999999999</v>
      </c>
      <c r="I53" s="2" t="s">
        <v>10</v>
      </c>
      <c r="J53" s="2" t="s">
        <v>11</v>
      </c>
      <c r="K53" s="2" t="s">
        <v>11</v>
      </c>
      <c r="L53" s="21">
        <v>0</v>
      </c>
      <c r="M53" s="6">
        <f t="shared" ref="M53:M62" si="12">H53-L53</f>
        <v>2.8214999999999999</v>
      </c>
      <c r="N53" s="6">
        <f t="shared" ref="N53:N62" si="13">E53*M53</f>
        <v>0.36679499999999998</v>
      </c>
      <c r="O53" s="3"/>
      <c r="P53" s="3"/>
    </row>
    <row r="54" spans="3:16" x14ac:dyDescent="0.25">
      <c r="C54" s="21"/>
      <c r="D54" s="21"/>
      <c r="E54" s="7">
        <v>0.13</v>
      </c>
      <c r="F54" s="21">
        <v>1.78</v>
      </c>
      <c r="G54" s="21">
        <v>2.09</v>
      </c>
      <c r="H54" s="13">
        <f t="shared" si="11"/>
        <v>3.7201999999999997</v>
      </c>
      <c r="I54" s="2" t="s">
        <v>10</v>
      </c>
      <c r="J54" s="2" t="s">
        <v>11</v>
      </c>
      <c r="K54" s="2" t="s">
        <v>11</v>
      </c>
      <c r="L54" s="21">
        <v>0</v>
      </c>
      <c r="M54" s="6">
        <f t="shared" si="12"/>
        <v>3.7201999999999997</v>
      </c>
      <c r="N54" s="6">
        <f t="shared" si="13"/>
        <v>0.483626</v>
      </c>
      <c r="O54" s="3"/>
      <c r="P54" s="3"/>
    </row>
    <row r="55" spans="3:16" x14ac:dyDescent="0.25">
      <c r="C55" s="1"/>
      <c r="D55" s="1"/>
      <c r="E55" s="7">
        <v>0.13</v>
      </c>
      <c r="F55" s="21">
        <v>1.2</v>
      </c>
      <c r="G55" s="21">
        <v>2.09</v>
      </c>
      <c r="H55" s="13">
        <f t="shared" si="11"/>
        <v>2.5079999999999996</v>
      </c>
      <c r="I55" s="2" t="s">
        <v>10</v>
      </c>
      <c r="J55" s="2" t="s">
        <v>11</v>
      </c>
      <c r="K55" s="2" t="s">
        <v>11</v>
      </c>
      <c r="L55" s="21">
        <v>0</v>
      </c>
      <c r="M55" s="6">
        <f t="shared" si="12"/>
        <v>2.5079999999999996</v>
      </c>
      <c r="N55" s="6">
        <f t="shared" si="13"/>
        <v>0.32603999999999994</v>
      </c>
      <c r="O55" s="3"/>
      <c r="P55" s="3"/>
    </row>
    <row r="56" spans="3:16" x14ac:dyDescent="0.25">
      <c r="C56" s="1"/>
      <c r="D56" s="1"/>
      <c r="E56" s="7">
        <v>0.13</v>
      </c>
      <c r="F56" s="21">
        <v>2.19</v>
      </c>
      <c r="G56" s="21">
        <v>2.09</v>
      </c>
      <c r="H56" s="13">
        <f t="shared" si="11"/>
        <v>4.5770999999999997</v>
      </c>
      <c r="I56" s="2" t="s">
        <v>10</v>
      </c>
      <c r="J56" s="2" t="s">
        <v>11</v>
      </c>
      <c r="K56" s="2" t="s">
        <v>11</v>
      </c>
      <c r="L56" s="21">
        <v>0</v>
      </c>
      <c r="M56" s="6">
        <f t="shared" si="12"/>
        <v>4.5770999999999997</v>
      </c>
      <c r="N56" s="6">
        <f t="shared" si="13"/>
        <v>0.59502299999999997</v>
      </c>
      <c r="O56" s="3"/>
      <c r="P56" s="3"/>
    </row>
    <row r="57" spans="3:16" x14ac:dyDescent="0.25">
      <c r="C57" s="1"/>
      <c r="D57" s="1"/>
      <c r="E57" s="7">
        <v>0.13</v>
      </c>
      <c r="F57" s="21">
        <v>2.19</v>
      </c>
      <c r="G57" s="21">
        <v>2.09</v>
      </c>
      <c r="H57" s="13">
        <f t="shared" si="11"/>
        <v>4.5770999999999997</v>
      </c>
      <c r="I57" s="2" t="s">
        <v>10</v>
      </c>
      <c r="J57" s="2" t="s">
        <v>11</v>
      </c>
      <c r="K57" s="2" t="s">
        <v>11</v>
      </c>
      <c r="L57" s="21">
        <v>0</v>
      </c>
      <c r="M57" s="6">
        <f t="shared" si="12"/>
        <v>4.5770999999999997</v>
      </c>
      <c r="N57" s="6">
        <f t="shared" si="13"/>
        <v>0.59502299999999997</v>
      </c>
      <c r="O57" s="3"/>
      <c r="P57" s="3"/>
    </row>
    <row r="58" spans="3:16" x14ac:dyDescent="0.25">
      <c r="C58" s="1"/>
      <c r="D58" s="1"/>
      <c r="E58" s="7">
        <v>0.13</v>
      </c>
      <c r="F58" s="21">
        <v>1.2</v>
      </c>
      <c r="G58" s="21">
        <v>2.09</v>
      </c>
      <c r="H58" s="13">
        <f t="shared" si="11"/>
        <v>2.5079999999999996</v>
      </c>
      <c r="I58" s="2" t="s">
        <v>10</v>
      </c>
      <c r="J58" s="2" t="s">
        <v>11</v>
      </c>
      <c r="K58" s="2" t="s">
        <v>11</v>
      </c>
      <c r="L58" s="21">
        <v>0</v>
      </c>
      <c r="M58" s="6">
        <f t="shared" si="12"/>
        <v>2.5079999999999996</v>
      </c>
      <c r="N58" s="6">
        <f t="shared" si="13"/>
        <v>0.32603999999999994</v>
      </c>
      <c r="O58" s="3"/>
      <c r="P58" s="3"/>
    </row>
    <row r="59" spans="3:16" x14ac:dyDescent="0.25">
      <c r="C59" s="1"/>
      <c r="D59" s="1"/>
      <c r="E59" s="7">
        <v>0.13</v>
      </c>
      <c r="F59" s="21">
        <v>1.78</v>
      </c>
      <c r="G59" s="21">
        <v>2.09</v>
      </c>
      <c r="H59" s="13">
        <f t="shared" si="11"/>
        <v>3.7201999999999997</v>
      </c>
      <c r="I59" s="2" t="s">
        <v>10</v>
      </c>
      <c r="J59" s="2" t="s">
        <v>11</v>
      </c>
      <c r="K59" s="2" t="s">
        <v>11</v>
      </c>
      <c r="L59" s="21">
        <v>0</v>
      </c>
      <c r="M59" s="6">
        <f t="shared" si="12"/>
        <v>3.7201999999999997</v>
      </c>
      <c r="N59" s="6">
        <f t="shared" si="13"/>
        <v>0.483626</v>
      </c>
      <c r="O59" s="3"/>
      <c r="P59" s="3"/>
    </row>
    <row r="60" spans="3:16" x14ac:dyDescent="0.25">
      <c r="C60" s="1"/>
      <c r="D60" s="1"/>
      <c r="E60" s="7">
        <v>0.13</v>
      </c>
      <c r="F60" s="21">
        <v>1.2</v>
      </c>
      <c r="G60" s="21">
        <v>2.09</v>
      </c>
      <c r="H60" s="13">
        <f t="shared" si="11"/>
        <v>2.5079999999999996</v>
      </c>
      <c r="I60" s="2" t="s">
        <v>10</v>
      </c>
      <c r="J60" s="2" t="s">
        <v>11</v>
      </c>
      <c r="K60" s="2" t="s">
        <v>11</v>
      </c>
      <c r="L60" s="21">
        <v>0</v>
      </c>
      <c r="M60" s="6">
        <f t="shared" si="12"/>
        <v>2.5079999999999996</v>
      </c>
      <c r="N60" s="6">
        <f t="shared" si="13"/>
        <v>0.32603999999999994</v>
      </c>
      <c r="O60" s="3"/>
      <c r="P60" s="3"/>
    </row>
    <row r="61" spans="3:16" x14ac:dyDescent="0.25">
      <c r="C61" s="1"/>
      <c r="D61" s="1"/>
      <c r="E61" s="7">
        <v>0.13</v>
      </c>
      <c r="F61" s="21">
        <v>0.74</v>
      </c>
      <c r="G61" s="21">
        <v>2.09</v>
      </c>
      <c r="H61" s="13">
        <f t="shared" si="11"/>
        <v>1.5466</v>
      </c>
      <c r="I61" s="2" t="s">
        <v>10</v>
      </c>
      <c r="J61" s="2" t="s">
        <v>11</v>
      </c>
      <c r="K61" s="2" t="s">
        <v>11</v>
      </c>
      <c r="L61" s="21">
        <v>0</v>
      </c>
      <c r="M61" s="6">
        <f t="shared" si="12"/>
        <v>1.5466</v>
      </c>
      <c r="N61" s="6">
        <f t="shared" si="13"/>
        <v>0.20105800000000001</v>
      </c>
      <c r="O61" s="3"/>
      <c r="P61" s="3"/>
    </row>
    <row r="62" spans="3:16" x14ac:dyDescent="0.25">
      <c r="C62" s="1"/>
      <c r="D62" s="1"/>
      <c r="E62" s="7">
        <v>0.13</v>
      </c>
      <c r="F62" s="21">
        <v>1.71</v>
      </c>
      <c r="G62" s="21">
        <v>2.09</v>
      </c>
      <c r="H62" s="13">
        <f t="shared" si="11"/>
        <v>3.5738999999999996</v>
      </c>
      <c r="I62" s="2" t="s">
        <v>10</v>
      </c>
      <c r="J62" s="2" t="s">
        <v>11</v>
      </c>
      <c r="K62" s="2" t="s">
        <v>11</v>
      </c>
      <c r="L62" s="21">
        <v>0</v>
      </c>
      <c r="M62" s="6">
        <f t="shared" si="12"/>
        <v>3.5738999999999996</v>
      </c>
      <c r="N62" s="6">
        <f t="shared" si="13"/>
        <v>0.46460699999999999</v>
      </c>
      <c r="O62" s="3"/>
      <c r="P62" s="3"/>
    </row>
    <row r="63" spans="3:16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3"/>
    </row>
    <row r="64" spans="3:16" x14ac:dyDescent="0.25">
      <c r="C64" s="21">
        <v>6</v>
      </c>
      <c r="D64" s="21" t="s">
        <v>23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6">
        <f>SUM(M65:M70)</f>
        <v>25.790599999999998</v>
      </c>
      <c r="P64" s="6">
        <f>SUM(N65:N70)</f>
        <v>3.3527779999999998</v>
      </c>
    </row>
    <row r="65" spans="3:16" x14ac:dyDescent="0.25">
      <c r="C65" s="21"/>
      <c r="D65" s="21"/>
      <c r="E65" s="7">
        <v>0.13</v>
      </c>
      <c r="F65" s="2">
        <v>4.88</v>
      </c>
      <c r="G65" s="2">
        <v>2.09</v>
      </c>
      <c r="H65" s="6">
        <f>F65*G65</f>
        <v>10.199199999999999</v>
      </c>
      <c r="I65" s="2" t="s">
        <v>10</v>
      </c>
      <c r="J65" s="2" t="s">
        <v>11</v>
      </c>
      <c r="K65" s="2" t="s">
        <v>11</v>
      </c>
      <c r="L65" s="2">
        <v>0</v>
      </c>
      <c r="M65" s="6">
        <f t="shared" ref="M65" si="14">H65-L65</f>
        <v>10.199199999999999</v>
      </c>
      <c r="N65" s="6">
        <f t="shared" ref="N65" si="15">E65*M65</f>
        <v>1.325896</v>
      </c>
      <c r="O65" s="21"/>
      <c r="P65" s="21"/>
    </row>
    <row r="66" spans="3:16" x14ac:dyDescent="0.25">
      <c r="C66" s="21"/>
      <c r="D66" s="21"/>
      <c r="E66" s="7">
        <v>0.13</v>
      </c>
      <c r="F66" s="2">
        <v>2.17</v>
      </c>
      <c r="G66" s="21">
        <v>2.09</v>
      </c>
      <c r="H66" s="6">
        <f t="shared" ref="H66:H70" si="16">F66*G66</f>
        <v>4.5352999999999994</v>
      </c>
      <c r="I66" s="2" t="s">
        <v>10</v>
      </c>
      <c r="J66" s="2" t="s">
        <v>11</v>
      </c>
      <c r="K66" s="2" t="s">
        <v>11</v>
      </c>
      <c r="L66" s="2">
        <v>0</v>
      </c>
      <c r="M66" s="6">
        <f t="shared" ref="M66:M70" si="17">H66-L66</f>
        <v>4.5352999999999994</v>
      </c>
      <c r="N66" s="6">
        <f t="shared" ref="N66:N70" si="18">E66*M66</f>
        <v>0.58958899999999992</v>
      </c>
      <c r="O66" s="21"/>
      <c r="P66" s="21"/>
    </row>
    <row r="67" spans="3:16" x14ac:dyDescent="0.25">
      <c r="C67" s="21"/>
      <c r="D67" s="21"/>
      <c r="E67" s="7">
        <v>0.13</v>
      </c>
      <c r="F67" s="2">
        <v>0.91</v>
      </c>
      <c r="G67" s="21">
        <v>2.09</v>
      </c>
      <c r="H67" s="6">
        <f t="shared" si="16"/>
        <v>1.9018999999999999</v>
      </c>
      <c r="I67" s="2" t="s">
        <v>10</v>
      </c>
      <c r="J67" s="2" t="s">
        <v>11</v>
      </c>
      <c r="K67" s="2" t="s">
        <v>11</v>
      </c>
      <c r="L67" s="2">
        <v>0</v>
      </c>
      <c r="M67" s="6">
        <f t="shared" si="17"/>
        <v>1.9018999999999999</v>
      </c>
      <c r="N67" s="6">
        <f t="shared" si="18"/>
        <v>0.24724699999999999</v>
      </c>
      <c r="O67" s="21"/>
      <c r="P67" s="21"/>
    </row>
    <row r="68" spans="3:16" x14ac:dyDescent="0.25">
      <c r="C68" s="1"/>
      <c r="D68" s="1"/>
      <c r="E68" s="7">
        <v>0.13</v>
      </c>
      <c r="F68" s="2">
        <v>0.91</v>
      </c>
      <c r="G68" s="21">
        <v>2.09</v>
      </c>
      <c r="H68" s="6">
        <f t="shared" si="16"/>
        <v>1.9018999999999999</v>
      </c>
      <c r="I68" s="2" t="s">
        <v>10</v>
      </c>
      <c r="J68" s="2" t="s">
        <v>11</v>
      </c>
      <c r="K68" s="2" t="s">
        <v>11</v>
      </c>
      <c r="L68" s="2">
        <v>0</v>
      </c>
      <c r="M68" s="6">
        <f t="shared" si="17"/>
        <v>1.9018999999999999</v>
      </c>
      <c r="N68" s="6">
        <f t="shared" si="18"/>
        <v>0.24724699999999999</v>
      </c>
      <c r="O68" s="21"/>
      <c r="P68" s="21"/>
    </row>
    <row r="69" spans="3:16" x14ac:dyDescent="0.25">
      <c r="C69" s="1"/>
      <c r="D69" s="1"/>
      <c r="E69" s="7">
        <v>0.13</v>
      </c>
      <c r="F69" s="2">
        <v>2.17</v>
      </c>
      <c r="G69" s="21">
        <v>2.09</v>
      </c>
      <c r="H69" s="6">
        <f t="shared" si="16"/>
        <v>4.5352999999999994</v>
      </c>
      <c r="I69" s="2" t="s">
        <v>10</v>
      </c>
      <c r="J69" s="2" t="s">
        <v>11</v>
      </c>
      <c r="K69" s="2" t="s">
        <v>11</v>
      </c>
      <c r="L69" s="2">
        <v>0</v>
      </c>
      <c r="M69" s="6">
        <f t="shared" si="17"/>
        <v>4.5352999999999994</v>
      </c>
      <c r="N69" s="6">
        <f t="shared" si="18"/>
        <v>0.58958899999999992</v>
      </c>
      <c r="O69" s="21"/>
      <c r="P69" s="21"/>
    </row>
    <row r="70" spans="3:16" x14ac:dyDescent="0.25">
      <c r="C70" s="1"/>
      <c r="D70" s="1"/>
      <c r="E70" s="7">
        <v>0.13</v>
      </c>
      <c r="F70" s="2">
        <v>1.3</v>
      </c>
      <c r="G70" s="21">
        <v>2.09</v>
      </c>
      <c r="H70" s="6">
        <f t="shared" si="16"/>
        <v>2.7170000000000001</v>
      </c>
      <c r="I70" s="2" t="s">
        <v>10</v>
      </c>
      <c r="J70" s="2" t="s">
        <v>11</v>
      </c>
      <c r="K70" s="2" t="s">
        <v>11</v>
      </c>
      <c r="L70" s="2">
        <v>0</v>
      </c>
      <c r="M70" s="6">
        <f t="shared" si="17"/>
        <v>2.7170000000000001</v>
      </c>
      <c r="N70" s="6">
        <f t="shared" si="18"/>
        <v>0.35321000000000002</v>
      </c>
      <c r="O70" s="21"/>
      <c r="P70" s="21"/>
    </row>
    <row r="71" spans="3:16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3"/>
    </row>
    <row r="72" spans="3:16" x14ac:dyDescent="0.25">
      <c r="C72" s="21">
        <v>7</v>
      </c>
      <c r="D72" s="21" t="s">
        <v>24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6">
        <f>SUM(M73:M76)</f>
        <v>19.499699999999997</v>
      </c>
      <c r="P72" s="6">
        <f>SUM(N73:N76)</f>
        <v>2.534961</v>
      </c>
    </row>
    <row r="73" spans="3:16" x14ac:dyDescent="0.25">
      <c r="C73" s="21"/>
      <c r="D73" s="21"/>
      <c r="E73" s="2">
        <v>0.13</v>
      </c>
      <c r="F73" s="2">
        <v>3.91</v>
      </c>
      <c r="G73" s="2">
        <v>2.09</v>
      </c>
      <c r="H73" s="6">
        <f>F73*G73</f>
        <v>8.1718999999999991</v>
      </c>
      <c r="I73" s="2" t="s">
        <v>10</v>
      </c>
      <c r="J73" s="2" t="s">
        <v>11</v>
      </c>
      <c r="K73" s="2" t="s">
        <v>11</v>
      </c>
      <c r="L73" s="2">
        <v>0</v>
      </c>
      <c r="M73" s="6">
        <f t="shared" ref="M73" si="19">H73-L73</f>
        <v>8.1718999999999991</v>
      </c>
      <c r="N73" s="6">
        <f t="shared" ref="N73" si="20">E73*M73</f>
        <v>1.0623469999999999</v>
      </c>
      <c r="O73" s="20"/>
      <c r="P73" s="20"/>
    </row>
    <row r="74" spans="3:16" x14ac:dyDescent="0.25">
      <c r="C74" s="21"/>
      <c r="D74" s="21"/>
      <c r="E74" s="2">
        <v>0.13</v>
      </c>
      <c r="F74" s="2">
        <v>0.84</v>
      </c>
      <c r="G74" s="21">
        <v>2.09</v>
      </c>
      <c r="H74" s="6">
        <f t="shared" ref="H74:H76" si="21">F74*G74</f>
        <v>1.7555999999999998</v>
      </c>
      <c r="I74" s="2" t="s">
        <v>10</v>
      </c>
      <c r="J74" s="2" t="s">
        <v>11</v>
      </c>
      <c r="K74" s="2" t="s">
        <v>11</v>
      </c>
      <c r="L74" s="2">
        <v>0</v>
      </c>
      <c r="M74" s="6">
        <f t="shared" ref="M74:M76" si="22">H74-L74</f>
        <v>1.7555999999999998</v>
      </c>
      <c r="N74" s="6">
        <f t="shared" ref="N74:N76" si="23">E74*M74</f>
        <v>0.22822799999999999</v>
      </c>
      <c r="O74" s="3"/>
      <c r="P74" s="3"/>
    </row>
    <row r="75" spans="3:16" x14ac:dyDescent="0.25">
      <c r="C75" s="21"/>
      <c r="D75" s="21"/>
      <c r="E75" s="2">
        <v>0.13</v>
      </c>
      <c r="F75" s="2">
        <v>1.51</v>
      </c>
      <c r="G75" s="21">
        <v>2.09</v>
      </c>
      <c r="H75" s="6">
        <f t="shared" si="21"/>
        <v>3.1558999999999999</v>
      </c>
      <c r="I75" s="2" t="s">
        <v>10</v>
      </c>
      <c r="J75" s="2" t="s">
        <v>11</v>
      </c>
      <c r="K75" s="2" t="s">
        <v>11</v>
      </c>
      <c r="L75" s="2">
        <v>0</v>
      </c>
      <c r="M75" s="6">
        <f t="shared" si="22"/>
        <v>3.1558999999999999</v>
      </c>
      <c r="N75" s="6">
        <f t="shared" si="23"/>
        <v>0.41026699999999999</v>
      </c>
      <c r="O75" s="3"/>
      <c r="P75" s="3"/>
    </row>
    <row r="76" spans="3:16" x14ac:dyDescent="0.25">
      <c r="C76" s="1"/>
      <c r="D76" s="1"/>
      <c r="E76" s="2">
        <v>0.13</v>
      </c>
      <c r="F76" s="2">
        <v>3.07</v>
      </c>
      <c r="G76" s="21">
        <v>2.09</v>
      </c>
      <c r="H76" s="6">
        <f t="shared" si="21"/>
        <v>6.4162999999999997</v>
      </c>
      <c r="I76" s="2" t="s">
        <v>10</v>
      </c>
      <c r="J76" s="2" t="s">
        <v>11</v>
      </c>
      <c r="K76" s="2" t="s">
        <v>11</v>
      </c>
      <c r="L76" s="2">
        <v>0</v>
      </c>
      <c r="M76" s="6">
        <f t="shared" si="22"/>
        <v>6.4162999999999997</v>
      </c>
      <c r="N76" s="6">
        <f t="shared" si="23"/>
        <v>0.83411899999999994</v>
      </c>
      <c r="O76" s="3"/>
      <c r="P76" s="3"/>
    </row>
    <row r="77" spans="3:16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3"/>
    </row>
    <row r="78" spans="3:16" x14ac:dyDescent="0.25">
      <c r="C78" s="21">
        <v>8</v>
      </c>
      <c r="D78" s="21" t="s">
        <v>25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6">
        <f>SUM(M79:M82)</f>
        <v>9.1332999999999984</v>
      </c>
      <c r="P78" s="6">
        <f>SUM(N79:N82)</f>
        <v>1.1873289999999999</v>
      </c>
    </row>
    <row r="79" spans="3:16" x14ac:dyDescent="0.25">
      <c r="C79" s="21"/>
      <c r="D79" s="21"/>
      <c r="E79" s="2">
        <v>0.13</v>
      </c>
      <c r="F79" s="2">
        <v>1.06</v>
      </c>
      <c r="G79" s="2">
        <v>2.09</v>
      </c>
      <c r="H79" s="6">
        <f>F79*G79</f>
        <v>2.2153999999999998</v>
      </c>
      <c r="I79" s="2" t="s">
        <v>10</v>
      </c>
      <c r="J79" s="2" t="s">
        <v>11</v>
      </c>
      <c r="K79" s="2" t="s">
        <v>11</v>
      </c>
      <c r="L79" s="2">
        <v>0</v>
      </c>
      <c r="M79" s="6">
        <f t="shared" ref="M79" si="24">H79-L79</f>
        <v>2.2153999999999998</v>
      </c>
      <c r="N79" s="6">
        <f t="shared" ref="N79" si="25">E79*M79</f>
        <v>0.28800199999999998</v>
      </c>
      <c r="O79" s="3"/>
      <c r="P79" s="3"/>
    </row>
    <row r="80" spans="3:16" x14ac:dyDescent="0.25">
      <c r="C80" s="1"/>
      <c r="D80" s="1"/>
      <c r="E80" s="2">
        <v>0.13</v>
      </c>
      <c r="F80" s="2">
        <v>1.2</v>
      </c>
      <c r="G80" s="21">
        <v>2.09</v>
      </c>
      <c r="H80" s="6">
        <f t="shared" ref="H80:H82" si="26">F80*G80</f>
        <v>2.5079999999999996</v>
      </c>
      <c r="I80" s="2" t="s">
        <v>10</v>
      </c>
      <c r="J80" s="2" t="s">
        <v>11</v>
      </c>
      <c r="K80" s="2" t="s">
        <v>11</v>
      </c>
      <c r="L80" s="2">
        <v>0</v>
      </c>
      <c r="M80" s="6">
        <f t="shared" ref="M80:M82" si="27">H80-L80</f>
        <v>2.5079999999999996</v>
      </c>
      <c r="N80" s="6">
        <f t="shared" ref="N80:N82" si="28">E80*M80</f>
        <v>0.32603999999999994</v>
      </c>
      <c r="O80" s="3"/>
      <c r="P80" s="3"/>
    </row>
    <row r="81" spans="3:16" x14ac:dyDescent="0.25">
      <c r="C81" s="1"/>
      <c r="D81" s="1"/>
      <c r="E81" s="2">
        <v>0.13</v>
      </c>
      <c r="F81" s="2">
        <v>1.2</v>
      </c>
      <c r="G81" s="21">
        <v>2.09</v>
      </c>
      <c r="H81" s="6">
        <f t="shared" si="26"/>
        <v>2.5079999999999996</v>
      </c>
      <c r="I81" s="2" t="s">
        <v>10</v>
      </c>
      <c r="J81" s="2" t="s">
        <v>11</v>
      </c>
      <c r="K81" s="2" t="s">
        <v>11</v>
      </c>
      <c r="L81" s="2">
        <v>0</v>
      </c>
      <c r="M81" s="6">
        <f t="shared" si="27"/>
        <v>2.5079999999999996</v>
      </c>
      <c r="N81" s="6">
        <f t="shared" si="28"/>
        <v>0.32603999999999994</v>
      </c>
      <c r="O81" s="3"/>
      <c r="P81" s="3"/>
    </row>
    <row r="82" spans="3:16" x14ac:dyDescent="0.25">
      <c r="C82" s="1"/>
      <c r="D82" s="1"/>
      <c r="E82" s="2">
        <v>0.13</v>
      </c>
      <c r="F82" s="2">
        <v>0.91</v>
      </c>
      <c r="G82" s="21">
        <v>2.09</v>
      </c>
      <c r="H82" s="6">
        <f t="shared" si="26"/>
        <v>1.9018999999999999</v>
      </c>
      <c r="I82" s="2" t="s">
        <v>10</v>
      </c>
      <c r="J82" s="2" t="s">
        <v>11</v>
      </c>
      <c r="K82" s="2" t="s">
        <v>11</v>
      </c>
      <c r="L82" s="2">
        <v>0</v>
      </c>
      <c r="M82" s="6">
        <f t="shared" si="27"/>
        <v>1.9018999999999999</v>
      </c>
      <c r="N82" s="6">
        <f t="shared" si="28"/>
        <v>0.24724699999999999</v>
      </c>
      <c r="O82" s="3"/>
      <c r="P82" s="3"/>
    </row>
    <row r="83" spans="3:16" x14ac:dyDescent="0.25"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3"/>
    </row>
    <row r="84" spans="3:16" x14ac:dyDescent="0.25">
      <c r="C84" s="21">
        <v>9</v>
      </c>
      <c r="D84" s="21" t="s">
        <v>26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6">
        <f>SUM(M85:M93)</f>
        <v>23.575199999999995</v>
      </c>
      <c r="P84" s="6">
        <f>SUM(N85:N93)</f>
        <v>3.0647760000000002</v>
      </c>
    </row>
    <row r="85" spans="3:16" x14ac:dyDescent="0.25">
      <c r="C85" s="1"/>
      <c r="D85" s="1"/>
      <c r="E85" s="2">
        <v>0.13</v>
      </c>
      <c r="F85" s="2">
        <v>0.44</v>
      </c>
      <c r="G85" s="2">
        <v>2.09</v>
      </c>
      <c r="H85" s="6">
        <f>F85*G85</f>
        <v>0.91959999999999997</v>
      </c>
      <c r="I85" s="2" t="s">
        <v>10</v>
      </c>
      <c r="J85" s="2" t="s">
        <v>11</v>
      </c>
      <c r="K85" s="2" t="s">
        <v>11</v>
      </c>
      <c r="L85" s="2">
        <v>0</v>
      </c>
      <c r="M85" s="6">
        <f t="shared" ref="M85:M93" si="29">H85-L85</f>
        <v>0.91959999999999997</v>
      </c>
      <c r="N85" s="6">
        <f t="shared" ref="N85:N93" si="30">E85*M85</f>
        <v>0.119548</v>
      </c>
      <c r="O85" s="21"/>
      <c r="P85" s="21"/>
    </row>
    <row r="86" spans="3:16" x14ac:dyDescent="0.25">
      <c r="C86" s="1"/>
      <c r="D86" s="1"/>
      <c r="E86" s="2">
        <v>0.13</v>
      </c>
      <c r="F86" s="2">
        <v>1.42</v>
      </c>
      <c r="G86" s="21">
        <v>2.09</v>
      </c>
      <c r="H86" s="6">
        <f t="shared" ref="H86:H93" si="31">F86*G86</f>
        <v>2.9677999999999995</v>
      </c>
      <c r="I86" s="2" t="s">
        <v>10</v>
      </c>
      <c r="J86" s="2" t="s">
        <v>11</v>
      </c>
      <c r="K86" s="2" t="s">
        <v>11</v>
      </c>
      <c r="L86" s="2">
        <v>0</v>
      </c>
      <c r="M86" s="6">
        <f t="shared" si="29"/>
        <v>2.9677999999999995</v>
      </c>
      <c r="N86" s="6">
        <f t="shared" si="30"/>
        <v>0.38581399999999993</v>
      </c>
      <c r="O86" s="21"/>
      <c r="P86" s="21"/>
    </row>
    <row r="87" spans="3:16" x14ac:dyDescent="0.25">
      <c r="C87" s="1"/>
      <c r="D87" s="1"/>
      <c r="E87" s="2">
        <v>0.13</v>
      </c>
      <c r="F87" s="2">
        <v>0.61</v>
      </c>
      <c r="G87" s="21">
        <v>2.09</v>
      </c>
      <c r="H87" s="6">
        <f t="shared" si="31"/>
        <v>1.2748999999999999</v>
      </c>
      <c r="I87" s="2" t="s">
        <v>10</v>
      </c>
      <c r="J87" s="2" t="s">
        <v>11</v>
      </c>
      <c r="K87" s="2" t="s">
        <v>11</v>
      </c>
      <c r="L87" s="2">
        <v>0</v>
      </c>
      <c r="M87" s="6">
        <f t="shared" si="29"/>
        <v>1.2748999999999999</v>
      </c>
      <c r="N87" s="6">
        <f t="shared" si="30"/>
        <v>0.165737</v>
      </c>
      <c r="O87" s="21"/>
      <c r="P87" s="21"/>
    </row>
    <row r="88" spans="3:16" x14ac:dyDescent="0.25">
      <c r="C88" s="1"/>
      <c r="D88" s="1"/>
      <c r="E88" s="2">
        <v>0.13</v>
      </c>
      <c r="F88" s="2">
        <v>1.78</v>
      </c>
      <c r="G88" s="21">
        <v>2.09</v>
      </c>
      <c r="H88" s="6">
        <f t="shared" si="31"/>
        <v>3.7201999999999997</v>
      </c>
      <c r="I88" s="2" t="s">
        <v>10</v>
      </c>
      <c r="J88" s="2" t="s">
        <v>11</v>
      </c>
      <c r="K88" s="2" t="s">
        <v>11</v>
      </c>
      <c r="L88" s="2">
        <v>0</v>
      </c>
      <c r="M88" s="6">
        <f t="shared" si="29"/>
        <v>3.7201999999999997</v>
      </c>
      <c r="N88" s="6">
        <f t="shared" si="30"/>
        <v>0.483626</v>
      </c>
      <c r="O88" s="3"/>
      <c r="P88" s="3"/>
    </row>
    <row r="89" spans="3:16" x14ac:dyDescent="0.25">
      <c r="C89" s="1"/>
      <c r="D89" s="1"/>
      <c r="E89" s="2">
        <v>0.13</v>
      </c>
      <c r="F89" s="2">
        <v>2.06</v>
      </c>
      <c r="G89" s="21">
        <v>2.09</v>
      </c>
      <c r="H89" s="6">
        <f t="shared" si="31"/>
        <v>4.3053999999999997</v>
      </c>
      <c r="I89" s="2" t="s">
        <v>10</v>
      </c>
      <c r="J89" s="2" t="s">
        <v>11</v>
      </c>
      <c r="K89" s="2" t="s">
        <v>11</v>
      </c>
      <c r="L89" s="2">
        <v>0</v>
      </c>
      <c r="M89" s="6">
        <f t="shared" si="29"/>
        <v>4.3053999999999997</v>
      </c>
      <c r="N89" s="6">
        <f t="shared" si="30"/>
        <v>0.55970199999999992</v>
      </c>
      <c r="O89" s="3"/>
      <c r="P89" s="3"/>
    </row>
    <row r="90" spans="3:16" x14ac:dyDescent="0.25">
      <c r="C90" s="1"/>
      <c r="D90" s="1"/>
      <c r="E90" s="2">
        <v>0.13</v>
      </c>
      <c r="F90" s="2">
        <v>2.06</v>
      </c>
      <c r="G90" s="21">
        <v>2.09</v>
      </c>
      <c r="H90" s="6">
        <f t="shared" si="31"/>
        <v>4.3053999999999997</v>
      </c>
      <c r="I90" s="2" t="s">
        <v>10</v>
      </c>
      <c r="J90" s="2" t="s">
        <v>11</v>
      </c>
      <c r="K90" s="2" t="s">
        <v>11</v>
      </c>
      <c r="L90" s="2">
        <v>0</v>
      </c>
      <c r="M90" s="6">
        <f t="shared" si="29"/>
        <v>4.3053999999999997</v>
      </c>
      <c r="N90" s="6">
        <f t="shared" si="30"/>
        <v>0.55970199999999992</v>
      </c>
      <c r="O90" s="3"/>
      <c r="P90" s="3"/>
    </row>
    <row r="91" spans="3:16" x14ac:dyDescent="0.25">
      <c r="C91" s="1"/>
      <c r="D91" s="1"/>
      <c r="E91" s="2">
        <v>0.13</v>
      </c>
      <c r="F91" s="2">
        <v>1.78</v>
      </c>
      <c r="G91" s="21">
        <v>2.09</v>
      </c>
      <c r="H91" s="6">
        <f t="shared" si="31"/>
        <v>3.7201999999999997</v>
      </c>
      <c r="I91" s="2" t="s">
        <v>10</v>
      </c>
      <c r="J91" s="2" t="s">
        <v>11</v>
      </c>
      <c r="K91" s="2" t="s">
        <v>11</v>
      </c>
      <c r="L91" s="2">
        <v>0</v>
      </c>
      <c r="M91" s="6">
        <f t="shared" si="29"/>
        <v>3.7201999999999997</v>
      </c>
      <c r="N91" s="6">
        <f t="shared" si="30"/>
        <v>0.483626</v>
      </c>
      <c r="O91" s="3"/>
      <c r="P91" s="3"/>
    </row>
    <row r="92" spans="3:16" x14ac:dyDescent="0.25">
      <c r="C92" s="1"/>
      <c r="D92" s="1"/>
      <c r="E92" s="2">
        <v>0.13</v>
      </c>
      <c r="F92" s="2">
        <v>0.61</v>
      </c>
      <c r="G92" s="21">
        <v>2.09</v>
      </c>
      <c r="H92" s="6">
        <f t="shared" si="31"/>
        <v>1.2748999999999999</v>
      </c>
      <c r="I92" s="2" t="s">
        <v>10</v>
      </c>
      <c r="J92" s="2" t="s">
        <v>11</v>
      </c>
      <c r="K92" s="2" t="s">
        <v>11</v>
      </c>
      <c r="L92" s="2">
        <v>0</v>
      </c>
      <c r="M92" s="6">
        <f t="shared" si="29"/>
        <v>1.2748999999999999</v>
      </c>
      <c r="N92" s="6">
        <f t="shared" si="30"/>
        <v>0.165737</v>
      </c>
      <c r="O92" s="3"/>
      <c r="P92" s="3"/>
    </row>
    <row r="93" spans="3:16" x14ac:dyDescent="0.25">
      <c r="C93" s="1"/>
      <c r="D93" s="1"/>
      <c r="E93" s="2">
        <v>0.13</v>
      </c>
      <c r="F93" s="2">
        <v>0.52</v>
      </c>
      <c r="G93" s="21">
        <v>2.09</v>
      </c>
      <c r="H93" s="6">
        <f t="shared" si="31"/>
        <v>1.0868</v>
      </c>
      <c r="I93" s="2" t="s">
        <v>10</v>
      </c>
      <c r="J93" s="2" t="s">
        <v>11</v>
      </c>
      <c r="K93" s="2" t="s">
        <v>11</v>
      </c>
      <c r="L93" s="2">
        <v>0</v>
      </c>
      <c r="M93" s="6">
        <f t="shared" si="29"/>
        <v>1.0868</v>
      </c>
      <c r="N93" s="6">
        <f t="shared" si="30"/>
        <v>0.14128399999999999</v>
      </c>
      <c r="O93" s="3"/>
      <c r="P93" s="3"/>
    </row>
    <row r="94" spans="3:16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"/>
      <c r="P94" s="3"/>
    </row>
    <row r="95" spans="3:16" x14ac:dyDescent="0.25">
      <c r="C95" s="21">
        <v>10</v>
      </c>
      <c r="D95" s="21" t="s">
        <v>27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6">
        <f>SUM(M96:M99)</f>
        <v>19.346299999999996</v>
      </c>
      <c r="P95" s="6">
        <f>SUM(N96:N99)</f>
        <v>2.5150189999999997</v>
      </c>
    </row>
    <row r="96" spans="3:16" x14ac:dyDescent="0.25">
      <c r="C96" s="21"/>
      <c r="D96" s="21"/>
      <c r="E96" s="2">
        <v>0.13</v>
      </c>
      <c r="F96" s="2">
        <v>4.3899999999999997</v>
      </c>
      <c r="G96" s="2">
        <v>2.09</v>
      </c>
      <c r="H96" s="5">
        <f>F96*G96</f>
        <v>9.1750999999999987</v>
      </c>
      <c r="I96" s="2" t="s">
        <v>21</v>
      </c>
      <c r="J96" s="2">
        <v>0.61</v>
      </c>
      <c r="K96" s="2">
        <v>0.9</v>
      </c>
      <c r="L96" s="1">
        <f>J96*K96*2</f>
        <v>1.0980000000000001</v>
      </c>
      <c r="M96" s="6">
        <f t="shared" ref="M96:M99" si="32">H96-L96</f>
        <v>8.0770999999999979</v>
      </c>
      <c r="N96" s="6">
        <f>E96*M96</f>
        <v>1.0500229999999997</v>
      </c>
      <c r="O96" s="3"/>
      <c r="P96" s="3"/>
    </row>
    <row r="97" spans="3:16" x14ac:dyDescent="0.25">
      <c r="C97" s="2"/>
      <c r="D97" s="2"/>
      <c r="E97" s="2">
        <v>0.13</v>
      </c>
      <c r="F97" s="2">
        <v>2.34</v>
      </c>
      <c r="G97" s="21">
        <v>2.09</v>
      </c>
      <c r="H97" s="5">
        <f t="shared" ref="H97:H99" si="33">F97*G97</f>
        <v>4.8905999999999992</v>
      </c>
      <c r="I97" s="2" t="s">
        <v>20</v>
      </c>
      <c r="J97" s="2">
        <v>0.61</v>
      </c>
      <c r="K97" s="2">
        <v>0.9</v>
      </c>
      <c r="L97" s="1">
        <f>J97*K97*1</f>
        <v>0.54900000000000004</v>
      </c>
      <c r="M97" s="6">
        <f t="shared" si="32"/>
        <v>4.3415999999999988</v>
      </c>
      <c r="N97" s="6">
        <f t="shared" ref="N97:N99" si="34">E97*M97</f>
        <v>0.56440799999999991</v>
      </c>
      <c r="O97" s="3"/>
      <c r="P97" s="3"/>
    </row>
    <row r="98" spans="3:16" x14ac:dyDescent="0.25">
      <c r="C98" s="2"/>
      <c r="D98" s="2"/>
      <c r="E98" s="2">
        <v>0.13</v>
      </c>
      <c r="F98" s="2">
        <v>2.34</v>
      </c>
      <c r="G98" s="21">
        <v>2.09</v>
      </c>
      <c r="H98" s="5">
        <f t="shared" si="33"/>
        <v>4.8905999999999992</v>
      </c>
      <c r="I98" s="2" t="s">
        <v>20</v>
      </c>
      <c r="J98" s="2">
        <v>0.61</v>
      </c>
      <c r="K98" s="2">
        <v>0.9</v>
      </c>
      <c r="L98" s="1">
        <f t="shared" ref="L98:L99" si="35">J98*K98*1</f>
        <v>0.54900000000000004</v>
      </c>
      <c r="M98" s="6">
        <f t="shared" si="32"/>
        <v>4.3415999999999988</v>
      </c>
      <c r="N98" s="6">
        <f t="shared" si="34"/>
        <v>0.56440799999999991</v>
      </c>
      <c r="O98" s="3"/>
      <c r="P98" s="3"/>
    </row>
    <row r="99" spans="3:16" x14ac:dyDescent="0.25">
      <c r="C99" s="2"/>
      <c r="D99" s="2"/>
      <c r="E99" s="2">
        <v>0.13</v>
      </c>
      <c r="F99" s="2">
        <v>1.5</v>
      </c>
      <c r="G99" s="21">
        <v>2.09</v>
      </c>
      <c r="H99" s="5">
        <f t="shared" si="33"/>
        <v>3.1349999999999998</v>
      </c>
      <c r="I99" s="2" t="s">
        <v>20</v>
      </c>
      <c r="J99" s="2">
        <v>0.61</v>
      </c>
      <c r="K99" s="2">
        <v>0.9</v>
      </c>
      <c r="L99" s="1">
        <f t="shared" si="35"/>
        <v>0.54900000000000004</v>
      </c>
      <c r="M99" s="6">
        <f t="shared" si="32"/>
        <v>2.5859999999999999</v>
      </c>
      <c r="N99" s="6">
        <f t="shared" si="34"/>
        <v>0.33617999999999998</v>
      </c>
      <c r="O99" s="3"/>
      <c r="P99" s="3"/>
    </row>
    <row r="100" spans="3:16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3"/>
    </row>
    <row r="101" spans="3:16" x14ac:dyDescent="0.25">
      <c r="C101" s="21">
        <v>11</v>
      </c>
      <c r="D101" s="21" t="s">
        <v>28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">
        <f>SUM(M102:M108)</f>
        <v>21.109000000000002</v>
      </c>
      <c r="P101" s="6">
        <f>SUM(N102:N108)</f>
        <v>2.74417</v>
      </c>
    </row>
    <row r="102" spans="3:16" x14ac:dyDescent="0.25">
      <c r="C102" s="1"/>
      <c r="D102" s="1"/>
      <c r="E102" s="21">
        <v>0.13</v>
      </c>
      <c r="F102" s="21">
        <v>1.0900000000000001</v>
      </c>
      <c r="G102" s="21">
        <v>2.09</v>
      </c>
      <c r="H102" s="6">
        <f>F102*G102</f>
        <v>2.2780999999999998</v>
      </c>
      <c r="I102" s="2" t="s">
        <v>10</v>
      </c>
      <c r="J102" s="2" t="s">
        <v>11</v>
      </c>
      <c r="K102" s="2" t="s">
        <v>11</v>
      </c>
      <c r="L102" s="2">
        <v>0</v>
      </c>
      <c r="M102" s="6">
        <f t="shared" ref="M102:M103" si="36">H102-L102</f>
        <v>2.2780999999999998</v>
      </c>
      <c r="N102" s="6">
        <f t="shared" ref="N102:N103" si="37">E102*M102</f>
        <v>0.296153</v>
      </c>
      <c r="O102" s="3"/>
      <c r="P102" s="3"/>
    </row>
    <row r="103" spans="3:16" x14ac:dyDescent="0.25">
      <c r="C103" s="1"/>
      <c r="D103" s="1"/>
      <c r="E103" s="21">
        <v>0.13</v>
      </c>
      <c r="F103" s="21">
        <v>1.79</v>
      </c>
      <c r="G103" s="21">
        <v>2.09</v>
      </c>
      <c r="H103" s="6">
        <f t="shared" ref="H103:H108" si="38">F103*G103</f>
        <v>3.7410999999999999</v>
      </c>
      <c r="I103" s="2" t="s">
        <v>10</v>
      </c>
      <c r="J103" s="2" t="s">
        <v>11</v>
      </c>
      <c r="K103" s="2" t="s">
        <v>11</v>
      </c>
      <c r="L103" s="2">
        <v>0</v>
      </c>
      <c r="M103" s="6">
        <f t="shared" si="36"/>
        <v>3.7410999999999999</v>
      </c>
      <c r="N103" s="6">
        <f t="shared" si="37"/>
        <v>0.48634300000000003</v>
      </c>
      <c r="O103" s="3"/>
      <c r="P103" s="3"/>
    </row>
    <row r="104" spans="3:16" x14ac:dyDescent="0.25">
      <c r="C104" s="1"/>
      <c r="D104" s="1"/>
      <c r="E104" s="21">
        <v>0.13</v>
      </c>
      <c r="F104" s="21">
        <v>0.63</v>
      </c>
      <c r="G104" s="21">
        <v>2.09</v>
      </c>
      <c r="H104" s="6">
        <f t="shared" si="38"/>
        <v>1.3167</v>
      </c>
      <c r="I104" s="2" t="s">
        <v>10</v>
      </c>
      <c r="J104" s="2" t="s">
        <v>11</v>
      </c>
      <c r="K104" s="2" t="s">
        <v>11</v>
      </c>
      <c r="L104" s="2">
        <v>0</v>
      </c>
      <c r="M104" s="6">
        <f t="shared" ref="M104:M108" si="39">H104-L104</f>
        <v>1.3167</v>
      </c>
      <c r="N104" s="6">
        <f t="shared" ref="N104:N108" si="40">E104*M104</f>
        <v>0.17117099999999999</v>
      </c>
      <c r="O104" s="3"/>
      <c r="P104" s="3"/>
    </row>
    <row r="105" spans="3:16" x14ac:dyDescent="0.25">
      <c r="C105" s="1"/>
      <c r="D105" s="1"/>
      <c r="E105" s="21">
        <v>0.13</v>
      </c>
      <c r="F105" s="21">
        <v>0.57999999999999996</v>
      </c>
      <c r="G105" s="21">
        <v>2.09</v>
      </c>
      <c r="H105" s="6">
        <f t="shared" si="38"/>
        <v>1.2121999999999999</v>
      </c>
      <c r="I105" s="2" t="s">
        <v>10</v>
      </c>
      <c r="J105" s="2" t="s">
        <v>11</v>
      </c>
      <c r="K105" s="2" t="s">
        <v>11</v>
      </c>
      <c r="L105" s="2">
        <v>0</v>
      </c>
      <c r="M105" s="6">
        <f t="shared" si="39"/>
        <v>1.2121999999999999</v>
      </c>
      <c r="N105" s="6">
        <f t="shared" si="40"/>
        <v>0.157586</v>
      </c>
      <c r="O105" s="3"/>
      <c r="P105" s="3"/>
    </row>
    <row r="106" spans="3:16" x14ac:dyDescent="0.25">
      <c r="C106" s="1"/>
      <c r="D106" s="1"/>
      <c r="E106" s="21">
        <v>0.13</v>
      </c>
      <c r="F106" s="21">
        <v>4.99</v>
      </c>
      <c r="G106" s="21">
        <v>2.09</v>
      </c>
      <c r="H106" s="6">
        <f>F106*G106</f>
        <v>10.4291</v>
      </c>
      <c r="I106" s="2" t="s">
        <v>10</v>
      </c>
      <c r="J106" s="2" t="s">
        <v>11</v>
      </c>
      <c r="K106" s="2" t="s">
        <v>11</v>
      </c>
      <c r="L106" s="2">
        <v>0</v>
      </c>
      <c r="M106" s="6">
        <f t="shared" si="39"/>
        <v>10.4291</v>
      </c>
      <c r="N106" s="6">
        <f t="shared" si="40"/>
        <v>1.355783</v>
      </c>
      <c r="O106" s="3"/>
      <c r="P106" s="3"/>
    </row>
    <row r="107" spans="3:16" x14ac:dyDescent="0.25">
      <c r="C107" s="1"/>
      <c r="D107" s="1"/>
      <c r="E107" s="21">
        <v>0.13</v>
      </c>
      <c r="F107" s="21">
        <v>0.59</v>
      </c>
      <c r="G107" s="21">
        <v>2.09</v>
      </c>
      <c r="H107" s="6">
        <f t="shared" si="38"/>
        <v>1.2330999999999999</v>
      </c>
      <c r="I107" s="2" t="s">
        <v>10</v>
      </c>
      <c r="J107" s="2" t="s">
        <v>11</v>
      </c>
      <c r="K107" s="2" t="s">
        <v>11</v>
      </c>
      <c r="L107" s="2">
        <v>0</v>
      </c>
      <c r="M107" s="6">
        <f t="shared" si="39"/>
        <v>1.2330999999999999</v>
      </c>
      <c r="N107" s="6">
        <f t="shared" si="40"/>
        <v>0.160303</v>
      </c>
      <c r="O107" s="3"/>
      <c r="P107" s="3"/>
    </row>
    <row r="108" spans="3:16" x14ac:dyDescent="0.25">
      <c r="C108" s="1"/>
      <c r="D108" s="1"/>
      <c r="E108" s="21">
        <v>0.13</v>
      </c>
      <c r="F108" s="7">
        <v>0.43</v>
      </c>
      <c r="G108" s="21">
        <v>2.09</v>
      </c>
      <c r="H108" s="6">
        <f t="shared" si="38"/>
        <v>0.89869999999999994</v>
      </c>
      <c r="I108" s="2" t="s">
        <v>10</v>
      </c>
      <c r="J108" s="2" t="s">
        <v>11</v>
      </c>
      <c r="K108" s="2" t="s">
        <v>11</v>
      </c>
      <c r="L108" s="2">
        <v>0</v>
      </c>
      <c r="M108" s="6">
        <f t="shared" si="39"/>
        <v>0.89869999999999994</v>
      </c>
      <c r="N108" s="6">
        <f t="shared" si="40"/>
        <v>0.11683099999999999</v>
      </c>
      <c r="O108" s="3"/>
      <c r="P108" s="3"/>
    </row>
    <row r="109" spans="3:16" x14ac:dyDescent="0.25">
      <c r="C109" s="1"/>
      <c r="D109" s="2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"/>
      <c r="P109" s="3"/>
    </row>
    <row r="110" spans="3:16" x14ac:dyDescent="0.25">
      <c r="C110" s="21">
        <v>12</v>
      </c>
      <c r="D110" s="21" t="s">
        <v>29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">
        <f>SUM(M111:M120)</f>
        <v>25.121799999999997</v>
      </c>
      <c r="P110" s="6">
        <f>SUM(N111:N120)</f>
        <v>3.2658340000000003</v>
      </c>
    </row>
    <row r="111" spans="3:16" x14ac:dyDescent="0.25">
      <c r="C111" s="1"/>
      <c r="D111" s="1"/>
      <c r="E111" s="21">
        <v>0.13</v>
      </c>
      <c r="F111" s="21">
        <v>2.04</v>
      </c>
      <c r="G111" s="21">
        <v>2.09</v>
      </c>
      <c r="H111" s="6">
        <f>F111*G111</f>
        <v>4.2635999999999994</v>
      </c>
      <c r="I111" s="2" t="s">
        <v>10</v>
      </c>
      <c r="J111" s="2" t="s">
        <v>11</v>
      </c>
      <c r="K111" s="2" t="s">
        <v>11</v>
      </c>
      <c r="L111" s="2">
        <v>0</v>
      </c>
      <c r="M111" s="6">
        <f t="shared" ref="M111" si="41">H111-L111</f>
        <v>4.2635999999999994</v>
      </c>
      <c r="N111" s="6">
        <f t="shared" ref="N111" si="42">E111*M111</f>
        <v>0.55426799999999998</v>
      </c>
      <c r="O111" s="3"/>
      <c r="P111" s="3"/>
    </row>
    <row r="112" spans="3:16" x14ac:dyDescent="0.25">
      <c r="C112" s="1"/>
      <c r="D112" s="1"/>
      <c r="E112" s="21">
        <v>0.13</v>
      </c>
      <c r="F112" s="21">
        <v>0.68</v>
      </c>
      <c r="G112" s="21">
        <v>2.09</v>
      </c>
      <c r="H112" s="6">
        <f t="shared" ref="H112:H120" si="43">F112*G112</f>
        <v>1.4212</v>
      </c>
      <c r="I112" s="2" t="s">
        <v>10</v>
      </c>
      <c r="J112" s="2" t="s">
        <v>11</v>
      </c>
      <c r="K112" s="2" t="s">
        <v>11</v>
      </c>
      <c r="L112" s="2">
        <v>0</v>
      </c>
      <c r="M112" s="6">
        <f t="shared" ref="M112:M120" si="44">H112-L112</f>
        <v>1.4212</v>
      </c>
      <c r="N112" s="6">
        <f t="shared" ref="N112:N120" si="45">E112*M112</f>
        <v>0.184756</v>
      </c>
      <c r="O112" s="3"/>
      <c r="P112" s="3"/>
    </row>
    <row r="113" spans="3:16" x14ac:dyDescent="0.25">
      <c r="C113" s="1"/>
      <c r="D113" s="1"/>
      <c r="E113" s="21">
        <v>0.13</v>
      </c>
      <c r="F113" s="21">
        <v>0.67</v>
      </c>
      <c r="G113" s="21">
        <v>2.09</v>
      </c>
      <c r="H113" s="6">
        <f t="shared" si="43"/>
        <v>1.4002999999999999</v>
      </c>
      <c r="I113" s="2" t="s">
        <v>10</v>
      </c>
      <c r="J113" s="2" t="s">
        <v>11</v>
      </c>
      <c r="K113" s="2" t="s">
        <v>11</v>
      </c>
      <c r="L113" s="2">
        <v>0</v>
      </c>
      <c r="M113" s="6">
        <f t="shared" si="44"/>
        <v>1.4002999999999999</v>
      </c>
      <c r="N113" s="6">
        <f t="shared" si="45"/>
        <v>0.18203899999999998</v>
      </c>
      <c r="O113" s="3"/>
      <c r="P113" s="3"/>
    </row>
    <row r="114" spans="3:16" x14ac:dyDescent="0.25">
      <c r="C114" s="1"/>
      <c r="D114" s="1"/>
      <c r="E114" s="21">
        <v>0.13</v>
      </c>
      <c r="F114" s="21">
        <v>1.97</v>
      </c>
      <c r="G114" s="21">
        <v>2.09</v>
      </c>
      <c r="H114" s="6">
        <f t="shared" si="43"/>
        <v>4.1172999999999993</v>
      </c>
      <c r="I114" s="2" t="s">
        <v>10</v>
      </c>
      <c r="J114" s="2" t="s">
        <v>11</v>
      </c>
      <c r="K114" s="2" t="s">
        <v>11</v>
      </c>
      <c r="L114" s="2">
        <v>0</v>
      </c>
      <c r="M114" s="6">
        <f t="shared" si="44"/>
        <v>4.1172999999999993</v>
      </c>
      <c r="N114" s="6">
        <f t="shared" si="45"/>
        <v>0.53524899999999997</v>
      </c>
      <c r="O114" s="3"/>
      <c r="P114" s="3"/>
    </row>
    <row r="115" spans="3:16" x14ac:dyDescent="0.25">
      <c r="C115" s="1"/>
      <c r="D115" s="1"/>
      <c r="E115" s="21">
        <v>0.13</v>
      </c>
      <c r="F115" s="21">
        <v>1.97</v>
      </c>
      <c r="G115" s="21">
        <v>2.09</v>
      </c>
      <c r="H115" s="6">
        <f t="shared" si="43"/>
        <v>4.1172999999999993</v>
      </c>
      <c r="I115" s="2" t="s">
        <v>10</v>
      </c>
      <c r="J115" s="2" t="s">
        <v>11</v>
      </c>
      <c r="K115" s="2" t="s">
        <v>11</v>
      </c>
      <c r="L115" s="2">
        <v>0</v>
      </c>
      <c r="M115" s="6">
        <f t="shared" si="44"/>
        <v>4.1172999999999993</v>
      </c>
      <c r="N115" s="6">
        <f t="shared" si="45"/>
        <v>0.53524899999999997</v>
      </c>
      <c r="O115" s="3"/>
      <c r="P115" s="3"/>
    </row>
    <row r="116" spans="3:16" x14ac:dyDescent="0.25">
      <c r="C116" s="1"/>
      <c r="D116" s="1"/>
      <c r="E116" s="21">
        <v>0.13</v>
      </c>
      <c r="F116" s="21">
        <v>0.67</v>
      </c>
      <c r="G116" s="21">
        <v>2.09</v>
      </c>
      <c r="H116" s="6">
        <f t="shared" si="43"/>
        <v>1.4002999999999999</v>
      </c>
      <c r="I116" s="2" t="s">
        <v>10</v>
      </c>
      <c r="J116" s="2" t="s">
        <v>11</v>
      </c>
      <c r="K116" s="2" t="s">
        <v>11</v>
      </c>
      <c r="L116" s="2">
        <v>0</v>
      </c>
      <c r="M116" s="6">
        <f t="shared" si="44"/>
        <v>1.4002999999999999</v>
      </c>
      <c r="N116" s="6">
        <f t="shared" si="45"/>
        <v>0.18203899999999998</v>
      </c>
      <c r="O116" s="3"/>
      <c r="P116" s="3"/>
    </row>
    <row r="117" spans="3:16" x14ac:dyDescent="0.25">
      <c r="C117" s="1"/>
      <c r="D117" s="1"/>
      <c r="E117" s="21">
        <v>0.13</v>
      </c>
      <c r="F117" s="21">
        <v>0.68</v>
      </c>
      <c r="G117" s="21">
        <v>2.09</v>
      </c>
      <c r="H117" s="6">
        <f t="shared" si="43"/>
        <v>1.4212</v>
      </c>
      <c r="I117" s="2" t="s">
        <v>10</v>
      </c>
      <c r="J117" s="2" t="s">
        <v>11</v>
      </c>
      <c r="K117" s="2" t="s">
        <v>11</v>
      </c>
      <c r="L117" s="2">
        <v>0</v>
      </c>
      <c r="M117" s="6">
        <f t="shared" si="44"/>
        <v>1.4212</v>
      </c>
      <c r="N117" s="6">
        <f t="shared" si="45"/>
        <v>0.184756</v>
      </c>
      <c r="O117" s="3"/>
      <c r="P117" s="3"/>
    </row>
    <row r="118" spans="3:16" x14ac:dyDescent="0.25">
      <c r="C118" s="1"/>
      <c r="D118" s="1"/>
      <c r="E118" s="21">
        <v>0.13</v>
      </c>
      <c r="F118" s="21">
        <v>0.68</v>
      </c>
      <c r="G118" s="21">
        <v>2.09</v>
      </c>
      <c r="H118" s="6">
        <f t="shared" si="43"/>
        <v>1.4212</v>
      </c>
      <c r="I118" s="2" t="s">
        <v>10</v>
      </c>
      <c r="J118" s="2" t="s">
        <v>11</v>
      </c>
      <c r="K118" s="2" t="s">
        <v>11</v>
      </c>
      <c r="L118" s="2">
        <v>0</v>
      </c>
      <c r="M118" s="6">
        <f t="shared" si="44"/>
        <v>1.4212</v>
      </c>
      <c r="N118" s="6">
        <f t="shared" si="45"/>
        <v>0.184756</v>
      </c>
      <c r="O118" s="3"/>
      <c r="P118" s="3"/>
    </row>
    <row r="119" spans="3:16" x14ac:dyDescent="0.25">
      <c r="C119" s="1"/>
      <c r="D119" s="1"/>
      <c r="E119" s="21">
        <v>0.13</v>
      </c>
      <c r="F119" s="7">
        <v>0.67</v>
      </c>
      <c r="G119" s="21">
        <v>2.09</v>
      </c>
      <c r="H119" s="6">
        <f t="shared" si="43"/>
        <v>1.4002999999999999</v>
      </c>
      <c r="I119" s="2" t="s">
        <v>10</v>
      </c>
      <c r="J119" s="2" t="s">
        <v>11</v>
      </c>
      <c r="K119" s="2" t="s">
        <v>11</v>
      </c>
      <c r="L119" s="2">
        <v>0</v>
      </c>
      <c r="M119" s="6">
        <f t="shared" si="44"/>
        <v>1.4002999999999999</v>
      </c>
      <c r="N119" s="6">
        <f t="shared" si="45"/>
        <v>0.18203899999999998</v>
      </c>
      <c r="O119" s="3"/>
      <c r="P119" s="3"/>
    </row>
    <row r="120" spans="3:16" x14ac:dyDescent="0.25">
      <c r="C120" s="1"/>
      <c r="D120" s="1"/>
      <c r="E120" s="21">
        <v>0.13</v>
      </c>
      <c r="F120" s="7">
        <v>1.99</v>
      </c>
      <c r="G120" s="21">
        <v>2.09</v>
      </c>
      <c r="H120" s="6">
        <f t="shared" si="43"/>
        <v>4.1590999999999996</v>
      </c>
      <c r="I120" s="2" t="s">
        <v>10</v>
      </c>
      <c r="J120" s="2" t="s">
        <v>11</v>
      </c>
      <c r="K120" s="2" t="s">
        <v>11</v>
      </c>
      <c r="L120" s="2">
        <v>0</v>
      </c>
      <c r="M120" s="6">
        <f t="shared" si="44"/>
        <v>4.1590999999999996</v>
      </c>
      <c r="N120" s="6">
        <f t="shared" si="45"/>
        <v>0.54068299999999991</v>
      </c>
      <c r="O120" s="3"/>
      <c r="P120" s="3"/>
    </row>
    <row r="121" spans="3:16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3"/>
    </row>
    <row r="122" spans="3:16" x14ac:dyDescent="0.25">
      <c r="C122" s="2">
        <v>13</v>
      </c>
      <c r="D122" s="21" t="s">
        <v>30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">
        <f>SUM(M123:M141)</f>
        <v>32.923200000000001</v>
      </c>
      <c r="P122" s="6">
        <f>SUM(N123:N141)</f>
        <v>4.2800159999999998</v>
      </c>
    </row>
    <row r="123" spans="3:16" x14ac:dyDescent="0.25">
      <c r="C123" s="1"/>
      <c r="D123" s="1"/>
      <c r="E123" s="2">
        <v>0.13</v>
      </c>
      <c r="F123" s="2">
        <v>2.95</v>
      </c>
      <c r="G123" s="2">
        <v>2.09</v>
      </c>
      <c r="H123" s="6">
        <f>F123*G123</f>
        <v>6.1654999999999998</v>
      </c>
      <c r="I123" s="2" t="s">
        <v>9</v>
      </c>
      <c r="J123" s="2">
        <v>1.52</v>
      </c>
      <c r="K123" s="2">
        <v>1.8</v>
      </c>
      <c r="L123" s="2">
        <f>J123*K123</f>
        <v>2.7360000000000002</v>
      </c>
      <c r="M123" s="6">
        <f t="shared" ref="M123:M124" si="46">H123-L123</f>
        <v>3.4294999999999995</v>
      </c>
      <c r="N123" s="6">
        <f>M123*E123</f>
        <v>0.44583499999999998</v>
      </c>
      <c r="O123" s="3"/>
      <c r="P123" s="3"/>
    </row>
    <row r="124" spans="3:16" x14ac:dyDescent="0.25">
      <c r="C124" s="1"/>
      <c r="E124" s="2">
        <v>0.13</v>
      </c>
      <c r="F124" s="21">
        <v>0.67</v>
      </c>
      <c r="G124" s="21">
        <v>2.09</v>
      </c>
      <c r="H124" s="6">
        <f t="shared" ref="H124:H141" si="47">F124*G124</f>
        <v>1.4002999999999999</v>
      </c>
      <c r="I124" s="12" t="s">
        <v>10</v>
      </c>
      <c r="J124" s="12" t="s">
        <v>11</v>
      </c>
      <c r="K124" s="12" t="s">
        <v>11</v>
      </c>
      <c r="L124" s="12">
        <v>0</v>
      </c>
      <c r="M124" s="6">
        <f t="shared" si="46"/>
        <v>1.4002999999999999</v>
      </c>
      <c r="N124" s="6">
        <f t="shared" ref="N124:N139" si="48">M124*E124</f>
        <v>0.18203899999999998</v>
      </c>
      <c r="O124" s="3"/>
      <c r="P124" s="3"/>
    </row>
    <row r="125" spans="3:16" x14ac:dyDescent="0.25">
      <c r="C125" s="1"/>
      <c r="D125" s="1"/>
      <c r="E125" s="2">
        <v>0.13</v>
      </c>
      <c r="F125" s="21">
        <v>0.77</v>
      </c>
      <c r="G125" s="21">
        <v>2.09</v>
      </c>
      <c r="H125" s="6">
        <f t="shared" si="47"/>
        <v>1.6093</v>
      </c>
      <c r="I125" s="12" t="s">
        <v>10</v>
      </c>
      <c r="J125" s="12" t="s">
        <v>11</v>
      </c>
      <c r="K125" s="12" t="s">
        <v>11</v>
      </c>
      <c r="L125" s="12">
        <v>0</v>
      </c>
      <c r="M125" s="6">
        <f t="shared" ref="M125:M130" si="49">H125-L125</f>
        <v>1.6093</v>
      </c>
      <c r="N125" s="6">
        <f t="shared" si="48"/>
        <v>0.20920900000000001</v>
      </c>
      <c r="O125" s="3"/>
      <c r="P125" s="3"/>
    </row>
    <row r="126" spans="3:16" x14ac:dyDescent="0.25">
      <c r="C126" s="1"/>
      <c r="D126" s="1"/>
      <c r="E126" s="2">
        <v>0.13</v>
      </c>
      <c r="F126" s="4">
        <v>0.84</v>
      </c>
      <c r="G126" s="21">
        <v>2.09</v>
      </c>
      <c r="H126" s="6">
        <f t="shared" si="47"/>
        <v>1.7555999999999998</v>
      </c>
      <c r="I126" s="12" t="s">
        <v>10</v>
      </c>
      <c r="J126" s="12" t="s">
        <v>11</v>
      </c>
      <c r="K126" s="12" t="s">
        <v>11</v>
      </c>
      <c r="L126" s="12">
        <v>0</v>
      </c>
      <c r="M126" s="6">
        <f t="shared" si="49"/>
        <v>1.7555999999999998</v>
      </c>
      <c r="N126" s="6">
        <f t="shared" si="48"/>
        <v>0.22822799999999999</v>
      </c>
      <c r="O126" s="3"/>
      <c r="P126" s="3"/>
    </row>
    <row r="127" spans="3:16" x14ac:dyDescent="0.25">
      <c r="C127" s="1"/>
      <c r="D127" s="1"/>
      <c r="E127" s="2">
        <v>0.13</v>
      </c>
      <c r="F127" s="4">
        <v>0.76</v>
      </c>
      <c r="G127" s="21">
        <v>2.09</v>
      </c>
      <c r="H127" s="6">
        <f t="shared" si="47"/>
        <v>1.5883999999999998</v>
      </c>
      <c r="I127" s="12" t="s">
        <v>10</v>
      </c>
      <c r="J127" s="12" t="s">
        <v>11</v>
      </c>
      <c r="K127" s="12" t="s">
        <v>11</v>
      </c>
      <c r="L127" s="12">
        <v>0</v>
      </c>
      <c r="M127" s="6">
        <f t="shared" si="49"/>
        <v>1.5883999999999998</v>
      </c>
      <c r="N127" s="6">
        <f t="shared" si="48"/>
        <v>0.20649199999999998</v>
      </c>
      <c r="O127" s="3"/>
      <c r="P127" s="3"/>
    </row>
    <row r="128" spans="3:16" x14ac:dyDescent="0.25">
      <c r="C128" s="1"/>
      <c r="D128" s="1"/>
      <c r="E128" s="2">
        <v>0.13</v>
      </c>
      <c r="F128" s="4">
        <v>0.68</v>
      </c>
      <c r="G128" s="21">
        <v>2.09</v>
      </c>
      <c r="H128" s="6">
        <f t="shared" si="47"/>
        <v>1.4212</v>
      </c>
      <c r="I128" s="12" t="s">
        <v>10</v>
      </c>
      <c r="J128" s="12" t="s">
        <v>11</v>
      </c>
      <c r="K128" s="12" t="s">
        <v>11</v>
      </c>
      <c r="L128" s="12">
        <v>0</v>
      </c>
      <c r="M128" s="6">
        <f t="shared" si="49"/>
        <v>1.4212</v>
      </c>
      <c r="N128" s="6">
        <f t="shared" si="48"/>
        <v>0.184756</v>
      </c>
      <c r="O128" s="3"/>
      <c r="P128" s="3"/>
    </row>
    <row r="129" spans="3:16" x14ac:dyDescent="0.25">
      <c r="C129" s="1"/>
      <c r="D129" s="1"/>
      <c r="E129" s="2">
        <v>0.13</v>
      </c>
      <c r="F129" s="4">
        <v>0.67</v>
      </c>
      <c r="G129" s="21">
        <v>2.09</v>
      </c>
      <c r="H129" s="6">
        <f t="shared" si="47"/>
        <v>1.4002999999999999</v>
      </c>
      <c r="I129" s="12" t="s">
        <v>10</v>
      </c>
      <c r="J129" s="12" t="s">
        <v>11</v>
      </c>
      <c r="K129" s="12" t="s">
        <v>11</v>
      </c>
      <c r="L129" s="12">
        <v>0</v>
      </c>
      <c r="M129" s="6">
        <f t="shared" si="49"/>
        <v>1.4002999999999999</v>
      </c>
      <c r="N129" s="6">
        <f t="shared" si="48"/>
        <v>0.18203899999999998</v>
      </c>
      <c r="O129" s="3"/>
      <c r="P129" s="3"/>
    </row>
    <row r="130" spans="3:16" x14ac:dyDescent="0.25">
      <c r="C130" s="1"/>
      <c r="D130" s="1"/>
      <c r="E130" s="12">
        <v>0.13</v>
      </c>
      <c r="F130" s="12">
        <v>2.97</v>
      </c>
      <c r="G130" s="21">
        <v>2.09</v>
      </c>
      <c r="H130" s="6">
        <f t="shared" si="47"/>
        <v>6.2073</v>
      </c>
      <c r="I130" s="12" t="s">
        <v>9</v>
      </c>
      <c r="J130" s="12">
        <v>1.52</v>
      </c>
      <c r="K130" s="12">
        <v>1.8</v>
      </c>
      <c r="L130" s="12">
        <f>J130*K130</f>
        <v>2.7360000000000002</v>
      </c>
      <c r="M130" s="6">
        <f t="shared" si="49"/>
        <v>3.4712999999999998</v>
      </c>
      <c r="N130" s="6">
        <f>M130*E130</f>
        <v>0.45126899999999998</v>
      </c>
      <c r="O130" s="12"/>
      <c r="P130" s="12"/>
    </row>
    <row r="131" spans="3:16" x14ac:dyDescent="0.25">
      <c r="C131" s="1"/>
      <c r="D131" s="1"/>
      <c r="E131" s="12">
        <v>0.13</v>
      </c>
      <c r="F131" s="12">
        <v>2.97</v>
      </c>
      <c r="G131" s="21">
        <v>2.09</v>
      </c>
      <c r="H131" s="6">
        <f t="shared" si="47"/>
        <v>6.2073</v>
      </c>
      <c r="I131" s="12" t="s">
        <v>9</v>
      </c>
      <c r="J131" s="12">
        <v>1.52</v>
      </c>
      <c r="K131" s="12">
        <v>1.8</v>
      </c>
      <c r="L131" s="12">
        <f>J131*K131</f>
        <v>2.7360000000000002</v>
      </c>
      <c r="M131" s="6">
        <f t="shared" ref="M131" si="50">H131-L131</f>
        <v>3.4712999999999998</v>
      </c>
      <c r="N131" s="6">
        <f>M131*E131</f>
        <v>0.45126899999999998</v>
      </c>
      <c r="O131" s="12"/>
      <c r="P131" s="12"/>
    </row>
    <row r="132" spans="3:16" x14ac:dyDescent="0.25">
      <c r="C132" s="1"/>
      <c r="D132" s="1"/>
      <c r="E132" s="2">
        <v>0.13</v>
      </c>
      <c r="F132" s="21">
        <v>0.64</v>
      </c>
      <c r="G132" s="21">
        <v>2.09</v>
      </c>
      <c r="H132" s="6">
        <f t="shared" si="47"/>
        <v>1.3375999999999999</v>
      </c>
      <c r="I132" s="12" t="s">
        <v>10</v>
      </c>
      <c r="J132" s="12" t="s">
        <v>11</v>
      </c>
      <c r="K132" s="12" t="s">
        <v>11</v>
      </c>
      <c r="L132" s="12">
        <v>0</v>
      </c>
      <c r="M132" s="6">
        <f t="shared" ref="M132" si="51">H132-L132</f>
        <v>1.3375999999999999</v>
      </c>
      <c r="N132" s="6">
        <f t="shared" si="48"/>
        <v>0.17388799999999999</v>
      </c>
      <c r="O132" s="3"/>
      <c r="P132" s="3"/>
    </row>
    <row r="133" spans="3:16" x14ac:dyDescent="0.25">
      <c r="C133" s="1"/>
      <c r="D133" s="1"/>
      <c r="E133" s="2">
        <v>0.13</v>
      </c>
      <c r="F133" s="21">
        <v>0.53</v>
      </c>
      <c r="G133" s="21">
        <v>2.09</v>
      </c>
      <c r="H133" s="6">
        <f t="shared" si="47"/>
        <v>1.1076999999999999</v>
      </c>
      <c r="I133" s="12" t="s">
        <v>10</v>
      </c>
      <c r="J133" s="12" t="s">
        <v>11</v>
      </c>
      <c r="K133" s="12" t="s">
        <v>11</v>
      </c>
      <c r="L133" s="12">
        <v>0</v>
      </c>
      <c r="M133" s="6">
        <f t="shared" ref="M133:M139" si="52">H133-L133</f>
        <v>1.1076999999999999</v>
      </c>
      <c r="N133" s="6">
        <f t="shared" si="48"/>
        <v>0.14400099999999999</v>
      </c>
      <c r="O133" s="3"/>
      <c r="P133" s="3"/>
    </row>
    <row r="134" spans="3:16" x14ac:dyDescent="0.25">
      <c r="C134" s="1"/>
      <c r="D134" s="1"/>
      <c r="E134" s="12">
        <v>0.13</v>
      </c>
      <c r="F134" s="21">
        <v>0.53</v>
      </c>
      <c r="G134" s="21">
        <v>2.09</v>
      </c>
      <c r="H134" s="6">
        <f t="shared" si="47"/>
        <v>1.1076999999999999</v>
      </c>
      <c r="I134" s="12" t="s">
        <v>10</v>
      </c>
      <c r="J134" s="12" t="s">
        <v>11</v>
      </c>
      <c r="K134" s="12" t="s">
        <v>11</v>
      </c>
      <c r="L134" s="12">
        <v>0</v>
      </c>
      <c r="M134" s="6">
        <f t="shared" si="52"/>
        <v>1.1076999999999999</v>
      </c>
      <c r="N134" s="6">
        <f t="shared" si="48"/>
        <v>0.14400099999999999</v>
      </c>
      <c r="O134" s="12"/>
      <c r="P134" s="12"/>
    </row>
    <row r="135" spans="3:16" x14ac:dyDescent="0.25">
      <c r="C135" s="1"/>
      <c r="D135" s="1"/>
      <c r="E135" s="12">
        <v>0.13</v>
      </c>
      <c r="F135" s="21">
        <v>0.62</v>
      </c>
      <c r="G135" s="21">
        <v>2.09</v>
      </c>
      <c r="H135" s="6">
        <f t="shared" si="47"/>
        <v>1.2957999999999998</v>
      </c>
      <c r="I135" s="12" t="s">
        <v>10</v>
      </c>
      <c r="J135" s="12" t="s">
        <v>11</v>
      </c>
      <c r="K135" s="12" t="s">
        <v>11</v>
      </c>
      <c r="L135" s="12">
        <v>0</v>
      </c>
      <c r="M135" s="6">
        <f t="shared" si="52"/>
        <v>1.2957999999999998</v>
      </c>
      <c r="N135" s="6">
        <f t="shared" si="48"/>
        <v>0.16845399999999999</v>
      </c>
      <c r="O135" s="12"/>
      <c r="P135" s="12"/>
    </row>
    <row r="136" spans="3:16" x14ac:dyDescent="0.25">
      <c r="C136" s="1"/>
      <c r="D136" s="1"/>
      <c r="E136" s="21">
        <v>0.13</v>
      </c>
      <c r="F136" s="4">
        <v>0.67</v>
      </c>
      <c r="G136" s="21">
        <v>2.09</v>
      </c>
      <c r="H136" s="6">
        <f t="shared" si="47"/>
        <v>1.4002999999999999</v>
      </c>
      <c r="I136" s="21" t="s">
        <v>10</v>
      </c>
      <c r="J136" s="21" t="s">
        <v>11</v>
      </c>
      <c r="K136" s="21" t="s">
        <v>11</v>
      </c>
      <c r="L136" s="21">
        <v>0</v>
      </c>
      <c r="M136" s="6">
        <f t="shared" si="52"/>
        <v>1.4002999999999999</v>
      </c>
      <c r="N136" s="6">
        <f t="shared" si="48"/>
        <v>0.18203899999999998</v>
      </c>
      <c r="O136" s="21"/>
      <c r="P136" s="21"/>
    </row>
    <row r="137" spans="3:16" x14ac:dyDescent="0.25">
      <c r="C137" s="1"/>
      <c r="D137" s="1"/>
      <c r="E137" s="21">
        <v>0.13</v>
      </c>
      <c r="F137" s="4">
        <v>0.68</v>
      </c>
      <c r="G137" s="21">
        <v>2.09</v>
      </c>
      <c r="H137" s="6">
        <f t="shared" si="47"/>
        <v>1.4212</v>
      </c>
      <c r="I137" s="21" t="s">
        <v>10</v>
      </c>
      <c r="J137" s="21" t="s">
        <v>11</v>
      </c>
      <c r="K137" s="21" t="s">
        <v>11</v>
      </c>
      <c r="L137" s="21">
        <v>0</v>
      </c>
      <c r="M137" s="6">
        <f t="shared" si="52"/>
        <v>1.4212</v>
      </c>
      <c r="N137" s="6">
        <f t="shared" si="48"/>
        <v>0.184756</v>
      </c>
      <c r="O137" s="21"/>
      <c r="P137" s="21"/>
    </row>
    <row r="138" spans="3:16" x14ac:dyDescent="0.25">
      <c r="C138" s="1"/>
      <c r="D138" s="1"/>
      <c r="E138" s="21">
        <v>0.13</v>
      </c>
      <c r="F138" s="52">
        <v>0.68</v>
      </c>
      <c r="G138" s="21">
        <v>2.09</v>
      </c>
      <c r="H138" s="6">
        <f t="shared" si="47"/>
        <v>1.4212</v>
      </c>
      <c r="I138" s="21" t="s">
        <v>10</v>
      </c>
      <c r="J138" s="21" t="s">
        <v>11</v>
      </c>
      <c r="K138" s="21" t="s">
        <v>11</v>
      </c>
      <c r="L138" s="21">
        <v>0</v>
      </c>
      <c r="M138" s="6">
        <f t="shared" si="52"/>
        <v>1.4212</v>
      </c>
      <c r="N138" s="6">
        <f t="shared" si="48"/>
        <v>0.184756</v>
      </c>
      <c r="O138" s="21"/>
      <c r="P138" s="21"/>
    </row>
    <row r="139" spans="3:16" x14ac:dyDescent="0.25">
      <c r="C139" s="1"/>
      <c r="D139" s="1"/>
      <c r="E139" s="21">
        <v>0.13</v>
      </c>
      <c r="F139" s="52">
        <v>0.67</v>
      </c>
      <c r="G139" s="21">
        <v>2.09</v>
      </c>
      <c r="H139" s="6">
        <f t="shared" si="47"/>
        <v>1.4002999999999999</v>
      </c>
      <c r="I139" s="21" t="s">
        <v>10</v>
      </c>
      <c r="J139" s="21" t="s">
        <v>11</v>
      </c>
      <c r="K139" s="21" t="s">
        <v>11</v>
      </c>
      <c r="L139" s="21">
        <v>0</v>
      </c>
      <c r="M139" s="6">
        <f t="shared" si="52"/>
        <v>1.4002999999999999</v>
      </c>
      <c r="N139" s="6">
        <f t="shared" si="48"/>
        <v>0.18203899999999998</v>
      </c>
      <c r="O139" s="21"/>
      <c r="P139" s="21"/>
    </row>
    <row r="140" spans="3:16" x14ac:dyDescent="0.25">
      <c r="C140" s="1"/>
      <c r="D140" s="1"/>
      <c r="E140" s="21">
        <v>0.13</v>
      </c>
      <c r="F140" s="21">
        <v>0.74</v>
      </c>
      <c r="G140" s="21">
        <v>2.09</v>
      </c>
      <c r="H140" s="6">
        <f t="shared" si="47"/>
        <v>1.5466</v>
      </c>
      <c r="I140" s="21" t="s">
        <v>10</v>
      </c>
      <c r="J140" s="21" t="s">
        <v>11</v>
      </c>
      <c r="K140" s="21" t="s">
        <v>11</v>
      </c>
      <c r="L140" s="21">
        <v>0</v>
      </c>
      <c r="M140" s="6">
        <f t="shared" ref="M140" si="53">H140-L140</f>
        <v>1.5466</v>
      </c>
      <c r="N140" s="6">
        <f t="shared" ref="N140:N141" si="54">M140*E140</f>
        <v>0.20105800000000001</v>
      </c>
      <c r="O140" s="12"/>
      <c r="P140" s="12"/>
    </row>
    <row r="141" spans="3:16" x14ac:dyDescent="0.25">
      <c r="C141" s="1"/>
      <c r="D141" s="1"/>
      <c r="E141" s="21">
        <v>0.13</v>
      </c>
      <c r="F141" s="21">
        <v>0.64</v>
      </c>
      <c r="G141" s="21">
        <v>2.09</v>
      </c>
      <c r="H141" s="6">
        <f t="shared" si="47"/>
        <v>1.3375999999999999</v>
      </c>
      <c r="I141" s="21" t="s">
        <v>10</v>
      </c>
      <c r="J141" s="21" t="s">
        <v>11</v>
      </c>
      <c r="K141" s="21" t="s">
        <v>11</v>
      </c>
      <c r="L141" s="21">
        <v>0</v>
      </c>
      <c r="M141" s="6">
        <f>H141-L141</f>
        <v>1.3375999999999999</v>
      </c>
      <c r="N141" s="6">
        <f t="shared" si="54"/>
        <v>0.17388799999999999</v>
      </c>
      <c r="O141" s="21"/>
      <c r="P141" s="21"/>
    </row>
    <row r="142" spans="3:16" x14ac:dyDescent="0.25">
      <c r="C142" s="21">
        <v>14</v>
      </c>
      <c r="D142" s="21" t="s">
        <v>31</v>
      </c>
      <c r="E142" s="1"/>
      <c r="G142" s="1"/>
      <c r="H142" s="1"/>
      <c r="I142" s="1"/>
      <c r="J142" s="1"/>
      <c r="K142" s="1"/>
      <c r="L142" s="1"/>
      <c r="M142" s="1"/>
      <c r="N142" s="1"/>
      <c r="O142" s="6">
        <f>SUM(M143:M146)</f>
        <v>15.570499999999999</v>
      </c>
      <c r="P142" s="6">
        <f>SUM(N143:N146)</f>
        <v>2.024165</v>
      </c>
    </row>
    <row r="143" spans="3:16" x14ac:dyDescent="0.25">
      <c r="C143" s="21"/>
      <c r="D143" s="21"/>
      <c r="E143" s="3">
        <v>0.13</v>
      </c>
      <c r="F143" s="3">
        <v>3.04</v>
      </c>
      <c r="G143" s="3">
        <v>2.09</v>
      </c>
      <c r="H143" s="6">
        <f t="shared" ref="H143:H146" si="55">F143*G143</f>
        <v>6.3535999999999992</v>
      </c>
      <c r="I143" s="3" t="s">
        <v>10</v>
      </c>
      <c r="J143" s="3" t="s">
        <v>11</v>
      </c>
      <c r="K143" s="3" t="s">
        <v>11</v>
      </c>
      <c r="L143" s="3">
        <v>0</v>
      </c>
      <c r="M143" s="6">
        <f t="shared" ref="M143" si="56">H143-L143</f>
        <v>6.3535999999999992</v>
      </c>
      <c r="N143" s="6">
        <f t="shared" ref="N143" si="57">E143*M143</f>
        <v>0.82596799999999992</v>
      </c>
      <c r="O143" s="6"/>
      <c r="P143" s="6"/>
    </row>
    <row r="144" spans="3:16" x14ac:dyDescent="0.25">
      <c r="C144" s="21"/>
      <c r="D144" s="21"/>
      <c r="E144" s="3">
        <v>0.13</v>
      </c>
      <c r="F144" s="3">
        <v>0.82</v>
      </c>
      <c r="G144" s="21">
        <v>2.09</v>
      </c>
      <c r="H144" s="6">
        <f t="shared" si="55"/>
        <v>1.7137999999999998</v>
      </c>
      <c r="I144" s="3" t="s">
        <v>10</v>
      </c>
      <c r="J144" s="3" t="s">
        <v>11</v>
      </c>
      <c r="K144" s="3" t="s">
        <v>11</v>
      </c>
      <c r="L144" s="3">
        <v>0</v>
      </c>
      <c r="M144" s="6">
        <f t="shared" ref="M144:M146" si="58">H144-L144</f>
        <v>1.7137999999999998</v>
      </c>
      <c r="N144" s="6">
        <f t="shared" ref="N144:N146" si="59">E144*M144</f>
        <v>0.22279399999999996</v>
      </c>
      <c r="O144" s="3"/>
      <c r="P144" s="3"/>
    </row>
    <row r="145" spans="3:16" x14ac:dyDescent="0.25">
      <c r="C145" s="21"/>
      <c r="D145" s="21"/>
      <c r="E145" s="3">
        <v>0.13</v>
      </c>
      <c r="F145" s="3">
        <v>0.85</v>
      </c>
      <c r="G145" s="21">
        <v>2.09</v>
      </c>
      <c r="H145" s="6">
        <f t="shared" si="55"/>
        <v>1.7764999999999997</v>
      </c>
      <c r="I145" s="3" t="s">
        <v>10</v>
      </c>
      <c r="J145" s="3" t="s">
        <v>11</v>
      </c>
      <c r="K145" s="3" t="s">
        <v>11</v>
      </c>
      <c r="L145" s="3">
        <v>0</v>
      </c>
      <c r="M145" s="6">
        <f t="shared" si="58"/>
        <v>1.7764999999999997</v>
      </c>
      <c r="N145" s="6">
        <f t="shared" si="59"/>
        <v>0.23094499999999998</v>
      </c>
      <c r="O145" s="3"/>
      <c r="P145" s="3"/>
    </row>
    <row r="146" spans="3:16" x14ac:dyDescent="0.25">
      <c r="C146" s="21"/>
      <c r="D146" s="21"/>
      <c r="E146" s="3">
        <v>0.13</v>
      </c>
      <c r="F146" s="3">
        <v>2.74</v>
      </c>
      <c r="G146" s="21">
        <v>2.09</v>
      </c>
      <c r="H146" s="6">
        <f t="shared" si="55"/>
        <v>5.7266000000000004</v>
      </c>
      <c r="I146" s="3" t="s">
        <v>10</v>
      </c>
      <c r="J146" s="3" t="s">
        <v>11</v>
      </c>
      <c r="K146" s="3" t="s">
        <v>11</v>
      </c>
      <c r="L146" s="3">
        <v>0</v>
      </c>
      <c r="M146" s="6">
        <f t="shared" si="58"/>
        <v>5.7266000000000004</v>
      </c>
      <c r="N146" s="6">
        <f t="shared" si="59"/>
        <v>0.74445800000000006</v>
      </c>
      <c r="O146" s="3"/>
      <c r="P146" s="3"/>
    </row>
    <row r="147" spans="3:16" x14ac:dyDescent="0.25">
      <c r="C147" s="21"/>
      <c r="D147" s="2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"/>
      <c r="P147" s="3"/>
    </row>
    <row r="148" spans="3:16" x14ac:dyDescent="0.25">
      <c r="C148" s="21">
        <v>15</v>
      </c>
      <c r="D148" s="21" t="s">
        <v>32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">
        <f>SUM(M149:M152)</f>
        <v>10.512699999999999</v>
      </c>
      <c r="P148" s="6">
        <f>SUM(N149:N152)</f>
        <v>1.3666510000000001</v>
      </c>
    </row>
    <row r="149" spans="3:16" x14ac:dyDescent="0.25">
      <c r="C149" s="21"/>
      <c r="D149" s="21"/>
      <c r="E149" s="3">
        <v>0.13</v>
      </c>
      <c r="F149" s="1">
        <v>1.0900000000000001</v>
      </c>
      <c r="G149" s="3">
        <v>2.09</v>
      </c>
      <c r="H149" s="6">
        <f t="shared" ref="H149:H152" si="60">F149*G149</f>
        <v>2.2780999999999998</v>
      </c>
      <c r="I149" s="3" t="s">
        <v>10</v>
      </c>
      <c r="J149" s="3" t="s">
        <v>11</v>
      </c>
      <c r="K149" s="3" t="s">
        <v>11</v>
      </c>
      <c r="L149" s="3">
        <v>0</v>
      </c>
      <c r="M149" s="6">
        <f t="shared" ref="M149:M152" si="61">H149-L149</f>
        <v>2.2780999999999998</v>
      </c>
      <c r="N149" s="6">
        <f t="shared" ref="N149:N152" si="62">E149*M149</f>
        <v>0.296153</v>
      </c>
      <c r="O149" s="6"/>
      <c r="P149" s="6"/>
    </row>
    <row r="150" spans="3:16" x14ac:dyDescent="0.25">
      <c r="C150" s="21"/>
      <c r="D150" s="21"/>
      <c r="E150" s="3">
        <v>0.13</v>
      </c>
      <c r="F150" s="1">
        <v>1.37</v>
      </c>
      <c r="G150" s="21">
        <v>2.09</v>
      </c>
      <c r="H150" s="6">
        <f t="shared" si="60"/>
        <v>2.8633000000000002</v>
      </c>
      <c r="I150" s="3" t="s">
        <v>10</v>
      </c>
      <c r="J150" s="3" t="s">
        <v>11</v>
      </c>
      <c r="K150" s="3" t="s">
        <v>11</v>
      </c>
      <c r="L150" s="3">
        <v>0</v>
      </c>
      <c r="M150" s="6">
        <f t="shared" si="61"/>
        <v>2.8633000000000002</v>
      </c>
      <c r="N150" s="6">
        <f t="shared" si="62"/>
        <v>0.37222900000000003</v>
      </c>
      <c r="O150" s="3"/>
      <c r="P150" s="3"/>
    </row>
    <row r="151" spans="3:16" x14ac:dyDescent="0.25">
      <c r="C151" s="21"/>
      <c r="D151" s="21"/>
      <c r="E151" s="3">
        <v>0.13</v>
      </c>
      <c r="F151" s="1">
        <v>1.37</v>
      </c>
      <c r="G151" s="21">
        <v>2.09</v>
      </c>
      <c r="H151" s="6">
        <f t="shared" si="60"/>
        <v>2.8633000000000002</v>
      </c>
      <c r="I151" s="3" t="s">
        <v>10</v>
      </c>
      <c r="J151" s="3" t="s">
        <v>11</v>
      </c>
      <c r="K151" s="3" t="s">
        <v>11</v>
      </c>
      <c r="L151" s="3">
        <v>0</v>
      </c>
      <c r="M151" s="6">
        <f t="shared" si="61"/>
        <v>2.8633000000000002</v>
      </c>
      <c r="N151" s="6">
        <f t="shared" si="62"/>
        <v>0.37222900000000003</v>
      </c>
      <c r="O151" s="3"/>
      <c r="P151" s="3"/>
    </row>
    <row r="152" spans="3:16" x14ac:dyDescent="0.25">
      <c r="C152" s="21"/>
      <c r="D152" s="21"/>
      <c r="E152" s="3">
        <v>0.13</v>
      </c>
      <c r="F152" s="1">
        <v>1.2</v>
      </c>
      <c r="G152" s="21">
        <v>2.09</v>
      </c>
      <c r="H152" s="6">
        <f t="shared" si="60"/>
        <v>2.5079999999999996</v>
      </c>
      <c r="I152" s="3" t="s">
        <v>10</v>
      </c>
      <c r="J152" s="3" t="s">
        <v>11</v>
      </c>
      <c r="K152" s="3" t="s">
        <v>11</v>
      </c>
      <c r="L152" s="3">
        <v>0</v>
      </c>
      <c r="M152" s="6">
        <f t="shared" si="61"/>
        <v>2.5079999999999996</v>
      </c>
      <c r="N152" s="6">
        <f t="shared" si="62"/>
        <v>0.32603999999999994</v>
      </c>
      <c r="O152" s="3"/>
      <c r="P152" s="3"/>
    </row>
    <row r="153" spans="3:16" x14ac:dyDescent="0.25">
      <c r="C153" s="21"/>
      <c r="D153" s="21"/>
      <c r="E153" s="3"/>
      <c r="F153" s="1"/>
      <c r="G153" s="3"/>
      <c r="H153" s="6"/>
      <c r="I153" s="3"/>
      <c r="J153" s="3"/>
      <c r="K153" s="3"/>
      <c r="L153" s="3"/>
      <c r="M153" s="6"/>
      <c r="N153" s="6"/>
      <c r="O153" s="3"/>
      <c r="P153" s="3"/>
    </row>
    <row r="154" spans="3:16" x14ac:dyDescent="0.25">
      <c r="C154" s="21">
        <v>16</v>
      </c>
      <c r="D154" s="21" t="s">
        <v>33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">
        <f>SUM(M155:M166)</f>
        <v>24.306699999999996</v>
      </c>
      <c r="P154" s="6">
        <f>SUM(N155:N166)</f>
        <v>3.1598709999999999</v>
      </c>
    </row>
    <row r="155" spans="3:16" x14ac:dyDescent="0.25">
      <c r="C155" s="21"/>
      <c r="D155" s="21"/>
      <c r="E155" s="3"/>
      <c r="F155" s="3"/>
      <c r="G155" s="3"/>
      <c r="H155" s="13"/>
      <c r="I155" s="3"/>
      <c r="J155" s="3"/>
      <c r="K155" s="3"/>
      <c r="L155" s="3"/>
      <c r="M155" s="6"/>
      <c r="N155" s="6"/>
      <c r="O155" s="6"/>
      <c r="P155" s="3"/>
    </row>
    <row r="156" spans="3:16" x14ac:dyDescent="0.25">
      <c r="C156" s="21"/>
      <c r="D156" s="21"/>
      <c r="E156" s="3">
        <v>0.13</v>
      </c>
      <c r="F156" s="3">
        <v>1.21</v>
      </c>
      <c r="G156" s="3">
        <v>2.09</v>
      </c>
      <c r="H156" s="13">
        <f t="shared" ref="H156:H166" si="63">F156*G156</f>
        <v>2.5288999999999997</v>
      </c>
      <c r="I156" s="3" t="s">
        <v>10</v>
      </c>
      <c r="J156" s="3" t="s">
        <v>11</v>
      </c>
      <c r="K156" s="3" t="s">
        <v>11</v>
      </c>
      <c r="L156" s="3">
        <v>0</v>
      </c>
      <c r="M156" s="6">
        <f t="shared" ref="M156:M164" si="64">H156-L156</f>
        <v>2.5288999999999997</v>
      </c>
      <c r="N156" s="6">
        <f t="shared" ref="N156:N164" si="65">E156*M156</f>
        <v>0.32875699999999997</v>
      </c>
      <c r="O156" s="3"/>
      <c r="P156" s="3"/>
    </row>
    <row r="157" spans="3:16" x14ac:dyDescent="0.25">
      <c r="C157" s="1"/>
      <c r="D157" s="1"/>
      <c r="E157" s="3">
        <v>0.13</v>
      </c>
      <c r="F157" s="3">
        <v>0.57999999999999996</v>
      </c>
      <c r="G157" s="21">
        <v>2.09</v>
      </c>
      <c r="H157" s="13">
        <f t="shared" si="63"/>
        <v>1.2121999999999999</v>
      </c>
      <c r="I157" s="3" t="s">
        <v>10</v>
      </c>
      <c r="J157" s="3" t="s">
        <v>11</v>
      </c>
      <c r="K157" s="3" t="s">
        <v>11</v>
      </c>
      <c r="L157" s="3">
        <v>0</v>
      </c>
      <c r="M157" s="6">
        <f t="shared" si="64"/>
        <v>1.2121999999999999</v>
      </c>
      <c r="N157" s="6">
        <f t="shared" si="65"/>
        <v>0.157586</v>
      </c>
      <c r="O157" s="3"/>
      <c r="P157" s="3"/>
    </row>
    <row r="158" spans="3:16" x14ac:dyDescent="0.25">
      <c r="C158" s="1"/>
      <c r="D158" s="1"/>
      <c r="E158" s="3">
        <v>0.13</v>
      </c>
      <c r="F158" s="3">
        <v>2.2599999999999998</v>
      </c>
      <c r="G158" s="21">
        <v>2.09</v>
      </c>
      <c r="H158" s="13">
        <f t="shared" si="63"/>
        <v>4.7233999999999989</v>
      </c>
      <c r="I158" s="3" t="s">
        <v>10</v>
      </c>
      <c r="J158" s="3" t="s">
        <v>11</v>
      </c>
      <c r="K158" s="3" t="s">
        <v>11</v>
      </c>
      <c r="L158" s="3">
        <v>0</v>
      </c>
      <c r="M158" s="6">
        <f t="shared" si="64"/>
        <v>4.7233999999999989</v>
      </c>
      <c r="N158" s="6">
        <f t="shared" si="65"/>
        <v>0.61404199999999987</v>
      </c>
      <c r="O158" s="3"/>
      <c r="P158" s="3"/>
    </row>
    <row r="159" spans="3:16" x14ac:dyDescent="0.25">
      <c r="C159" s="1"/>
      <c r="D159" s="1"/>
      <c r="E159" s="3">
        <v>0.13</v>
      </c>
      <c r="F159" s="3">
        <v>0.84</v>
      </c>
      <c r="G159" s="21">
        <v>2.09</v>
      </c>
      <c r="H159" s="13">
        <f t="shared" si="63"/>
        <v>1.7555999999999998</v>
      </c>
      <c r="I159" s="3" t="s">
        <v>34</v>
      </c>
      <c r="J159" s="3">
        <v>0.61</v>
      </c>
      <c r="K159" s="3">
        <v>1.07</v>
      </c>
      <c r="L159" s="3">
        <v>0</v>
      </c>
      <c r="M159" s="6">
        <f t="shared" si="64"/>
        <v>1.7555999999999998</v>
      </c>
      <c r="N159" s="6">
        <f t="shared" si="65"/>
        <v>0.22822799999999999</v>
      </c>
      <c r="O159" s="3"/>
      <c r="P159" s="3"/>
    </row>
    <row r="160" spans="3:16" x14ac:dyDescent="0.25">
      <c r="C160" s="1"/>
      <c r="D160" s="1"/>
      <c r="E160" s="3">
        <v>0.13</v>
      </c>
      <c r="F160" s="3">
        <v>0.84</v>
      </c>
      <c r="G160" s="21">
        <v>2.09</v>
      </c>
      <c r="H160" s="13">
        <f t="shared" si="63"/>
        <v>1.7555999999999998</v>
      </c>
      <c r="I160" s="3" t="s">
        <v>34</v>
      </c>
      <c r="J160" s="3">
        <v>0.61</v>
      </c>
      <c r="K160" s="3">
        <v>1.07</v>
      </c>
      <c r="L160" s="3">
        <v>0</v>
      </c>
      <c r="M160" s="6">
        <f t="shared" si="64"/>
        <v>1.7555999999999998</v>
      </c>
      <c r="N160" s="6">
        <f t="shared" si="65"/>
        <v>0.22822799999999999</v>
      </c>
      <c r="O160" s="3"/>
      <c r="P160" s="3"/>
    </row>
    <row r="161" spans="3:16" x14ac:dyDescent="0.25">
      <c r="C161" s="1"/>
      <c r="D161" s="1"/>
      <c r="E161" s="21">
        <v>0.13</v>
      </c>
      <c r="F161" s="21">
        <v>1.35</v>
      </c>
      <c r="G161" s="21">
        <v>2.09</v>
      </c>
      <c r="H161" s="13">
        <f t="shared" ref="H161:H163" si="66">F161*G161</f>
        <v>2.8214999999999999</v>
      </c>
      <c r="I161" s="21" t="s">
        <v>10</v>
      </c>
      <c r="J161" s="21" t="s">
        <v>11</v>
      </c>
      <c r="K161" s="21" t="s">
        <v>11</v>
      </c>
      <c r="L161" s="21">
        <v>0</v>
      </c>
      <c r="M161" s="6">
        <f t="shared" ref="M161" si="67">H161-L161</f>
        <v>2.8214999999999999</v>
      </c>
      <c r="N161" s="6">
        <f t="shared" ref="N161" si="68">E161*M161</f>
        <v>0.36679499999999998</v>
      </c>
      <c r="O161" s="21"/>
      <c r="P161" s="21"/>
    </row>
    <row r="162" spans="3:16" x14ac:dyDescent="0.25">
      <c r="C162" s="1"/>
      <c r="D162" s="1"/>
      <c r="E162" s="21">
        <v>0.13</v>
      </c>
      <c r="F162" s="21">
        <v>0.23</v>
      </c>
      <c r="G162" s="21">
        <v>2.09</v>
      </c>
      <c r="H162" s="13">
        <f t="shared" si="66"/>
        <v>0.48069999999999996</v>
      </c>
      <c r="I162" s="21" t="s">
        <v>10</v>
      </c>
      <c r="J162" s="21" t="s">
        <v>11</v>
      </c>
      <c r="K162" s="21" t="s">
        <v>11</v>
      </c>
      <c r="L162" s="21">
        <v>0</v>
      </c>
      <c r="M162" s="6">
        <f t="shared" ref="M162" si="69">H162-L162</f>
        <v>0.48069999999999996</v>
      </c>
      <c r="N162" s="6">
        <f t="shared" ref="N162" si="70">E162*M162</f>
        <v>6.2490999999999998E-2</v>
      </c>
      <c r="O162" s="21"/>
      <c r="P162" s="21"/>
    </row>
    <row r="163" spans="3:16" x14ac:dyDescent="0.25">
      <c r="C163" s="1"/>
      <c r="D163" s="1"/>
      <c r="E163" s="3">
        <v>0.13</v>
      </c>
      <c r="F163" s="3">
        <v>0.81</v>
      </c>
      <c r="G163" s="21">
        <v>2.09</v>
      </c>
      <c r="H163" s="13">
        <f t="shared" si="66"/>
        <v>1.6929000000000001</v>
      </c>
      <c r="I163" s="3" t="s">
        <v>34</v>
      </c>
      <c r="J163" s="3">
        <v>0.61</v>
      </c>
      <c r="K163" s="3">
        <v>1.07</v>
      </c>
      <c r="L163" s="3">
        <v>0</v>
      </c>
      <c r="M163" s="6">
        <f t="shared" si="64"/>
        <v>1.6929000000000001</v>
      </c>
      <c r="N163" s="6">
        <f t="shared" si="65"/>
        <v>0.22007700000000002</v>
      </c>
      <c r="O163" s="3"/>
      <c r="P163" s="3"/>
    </row>
    <row r="164" spans="3:16" x14ac:dyDescent="0.25">
      <c r="C164" s="1"/>
      <c r="D164" s="1"/>
      <c r="E164" s="3">
        <v>0.13</v>
      </c>
      <c r="F164" s="3">
        <v>0.81</v>
      </c>
      <c r="G164" s="21">
        <v>2.09</v>
      </c>
      <c r="H164" s="13">
        <f t="shared" si="63"/>
        <v>1.6929000000000001</v>
      </c>
      <c r="I164" s="3" t="s">
        <v>34</v>
      </c>
      <c r="J164" s="3">
        <v>0.61</v>
      </c>
      <c r="K164" s="3">
        <v>1.07</v>
      </c>
      <c r="L164" s="3">
        <v>0</v>
      </c>
      <c r="M164" s="6">
        <f t="shared" si="64"/>
        <v>1.6929000000000001</v>
      </c>
      <c r="N164" s="6">
        <f t="shared" si="65"/>
        <v>0.22007700000000002</v>
      </c>
      <c r="O164" s="3"/>
      <c r="P164" s="3"/>
    </row>
    <row r="165" spans="3:16" x14ac:dyDescent="0.25">
      <c r="C165" s="1"/>
      <c r="D165" s="1"/>
      <c r="E165" s="3">
        <v>0.13</v>
      </c>
      <c r="F165" s="3">
        <v>1.5</v>
      </c>
      <c r="G165" s="21">
        <v>2.09</v>
      </c>
      <c r="H165" s="13">
        <f t="shared" si="63"/>
        <v>3.1349999999999998</v>
      </c>
      <c r="I165" s="3" t="s">
        <v>10</v>
      </c>
      <c r="J165" s="3" t="s">
        <v>11</v>
      </c>
      <c r="K165" s="3" t="s">
        <v>11</v>
      </c>
      <c r="L165" s="3">
        <v>0</v>
      </c>
      <c r="M165" s="6">
        <f t="shared" ref="M165" si="71">H165-L165</f>
        <v>3.1349999999999998</v>
      </c>
      <c r="N165" s="6">
        <f t="shared" ref="N165" si="72">E165*M165</f>
        <v>0.40754999999999997</v>
      </c>
      <c r="O165" s="3"/>
      <c r="P165" s="3"/>
    </row>
    <row r="166" spans="3:16" x14ac:dyDescent="0.25">
      <c r="C166" s="1"/>
      <c r="D166" s="1"/>
      <c r="E166" s="3">
        <v>0.13</v>
      </c>
      <c r="F166" s="3">
        <v>1.2</v>
      </c>
      <c r="G166" s="21">
        <v>2.09</v>
      </c>
      <c r="H166" s="13">
        <f t="shared" si="63"/>
        <v>2.5079999999999996</v>
      </c>
      <c r="I166" s="3" t="s">
        <v>10</v>
      </c>
      <c r="J166" s="3" t="s">
        <v>11</v>
      </c>
      <c r="K166" s="3" t="s">
        <v>11</v>
      </c>
      <c r="L166" s="3">
        <v>0</v>
      </c>
      <c r="M166" s="6">
        <f t="shared" ref="M166" si="73">H166-L166</f>
        <v>2.5079999999999996</v>
      </c>
      <c r="N166" s="6">
        <f t="shared" ref="N166" si="74">E166*M166</f>
        <v>0.32603999999999994</v>
      </c>
      <c r="O166" s="3"/>
      <c r="P166" s="3"/>
    </row>
    <row r="167" spans="3:16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"/>
      <c r="P167" s="3"/>
    </row>
    <row r="168" spans="3:16" x14ac:dyDescent="0.25">
      <c r="C168" s="21">
        <v>17</v>
      </c>
      <c r="D168" s="21" t="s">
        <v>35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"/>
      <c r="P168" s="3"/>
    </row>
    <row r="169" spans="3:16" x14ac:dyDescent="0.25">
      <c r="C169" s="21"/>
      <c r="D169" s="21"/>
      <c r="E169" s="3">
        <v>0.13</v>
      </c>
      <c r="F169" s="3">
        <v>2.44</v>
      </c>
      <c r="G169" s="3">
        <v>2.09</v>
      </c>
      <c r="H169" s="6">
        <f>F169*G169</f>
        <v>5.0995999999999997</v>
      </c>
      <c r="I169" s="3" t="s">
        <v>10</v>
      </c>
      <c r="J169" s="3" t="s">
        <v>11</v>
      </c>
      <c r="K169" s="3" t="s">
        <v>11</v>
      </c>
      <c r="L169" s="3">
        <v>0</v>
      </c>
      <c r="M169" s="6">
        <f t="shared" ref="M169" si="75">H169-L169</f>
        <v>5.0995999999999997</v>
      </c>
      <c r="N169" s="6">
        <f t="shared" ref="N169" si="76">E169*M169</f>
        <v>0.66294799999999998</v>
      </c>
      <c r="O169" s="6">
        <f>SUM(M169:M170)</f>
        <v>10.4709</v>
      </c>
      <c r="P169" s="6">
        <f>SUM(N169:N170)</f>
        <v>1.3612169999999999</v>
      </c>
    </row>
    <row r="170" spans="3:16" x14ac:dyDescent="0.25">
      <c r="C170" s="21"/>
      <c r="D170" s="21"/>
      <c r="E170" s="3">
        <v>0.13</v>
      </c>
      <c r="F170" s="3">
        <v>2.57</v>
      </c>
      <c r="G170" s="21">
        <v>2.09</v>
      </c>
      <c r="H170" s="6">
        <f>F170*G170</f>
        <v>5.3712999999999997</v>
      </c>
      <c r="I170" s="3" t="s">
        <v>10</v>
      </c>
      <c r="J170" s="3" t="s">
        <v>11</v>
      </c>
      <c r="K170" s="3" t="s">
        <v>11</v>
      </c>
      <c r="L170" s="3">
        <v>0</v>
      </c>
      <c r="M170" s="6">
        <f t="shared" ref="M170" si="77">H170-L170</f>
        <v>5.3712999999999997</v>
      </c>
      <c r="N170" s="6">
        <f t="shared" ref="N170" si="78">E170*M170</f>
        <v>0.69826900000000003</v>
      </c>
      <c r="O170" s="3"/>
      <c r="P170" s="3"/>
    </row>
    <row r="171" spans="3:16" x14ac:dyDescent="0.25">
      <c r="C171" s="21"/>
      <c r="D171" s="2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"/>
      <c r="P171" s="3"/>
    </row>
    <row r="172" spans="3:16" x14ac:dyDescent="0.25">
      <c r="C172" s="21">
        <v>18</v>
      </c>
      <c r="D172" s="21" t="s">
        <v>36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/>
      <c r="P172" s="3"/>
    </row>
    <row r="173" spans="3:16" x14ac:dyDescent="0.25">
      <c r="C173" s="21"/>
      <c r="D173" s="21"/>
      <c r="E173" s="3">
        <v>0.13</v>
      </c>
      <c r="F173" s="3">
        <v>0.77</v>
      </c>
      <c r="G173" s="3">
        <v>2.09</v>
      </c>
      <c r="H173" s="6">
        <f>F173*G173</f>
        <v>1.6093</v>
      </c>
      <c r="I173" s="3" t="s">
        <v>10</v>
      </c>
      <c r="J173" s="3" t="s">
        <v>11</v>
      </c>
      <c r="K173" s="3" t="s">
        <v>11</v>
      </c>
      <c r="L173" s="3">
        <v>0</v>
      </c>
      <c r="M173" s="6">
        <f t="shared" ref="M173" si="79">H173-L173</f>
        <v>1.6093</v>
      </c>
      <c r="N173" s="6">
        <f t="shared" ref="N173" si="80">E173*M173</f>
        <v>0.20920900000000001</v>
      </c>
      <c r="O173" s="6">
        <f>SUM(M173:M177)</f>
        <v>18.141200000000001</v>
      </c>
      <c r="P173" s="6">
        <f>SUM(N173:N177)</f>
        <v>2.3583560000000001</v>
      </c>
    </row>
    <row r="174" spans="3:16" x14ac:dyDescent="0.25">
      <c r="C174" s="21"/>
      <c r="D174" s="21"/>
      <c r="E174" s="3">
        <v>0.13</v>
      </c>
      <c r="F174" s="3">
        <v>3.13</v>
      </c>
      <c r="G174" s="21">
        <v>2.09</v>
      </c>
      <c r="H174" s="6">
        <f t="shared" ref="H174:H177" si="81">F174*G174</f>
        <v>6.5416999999999996</v>
      </c>
      <c r="I174" s="3" t="s">
        <v>10</v>
      </c>
      <c r="J174" s="3" t="s">
        <v>11</v>
      </c>
      <c r="K174" s="3" t="s">
        <v>11</v>
      </c>
      <c r="L174" s="3">
        <v>0</v>
      </c>
      <c r="M174" s="6">
        <f t="shared" ref="M174:M177" si="82">H174-L174</f>
        <v>6.5416999999999996</v>
      </c>
      <c r="N174" s="6">
        <f t="shared" ref="N174:N177" si="83">E174*M174</f>
        <v>0.85042099999999998</v>
      </c>
      <c r="O174" s="3"/>
      <c r="P174" s="3"/>
    </row>
    <row r="175" spans="3:16" x14ac:dyDescent="0.25">
      <c r="C175" s="21"/>
      <c r="D175" s="21"/>
      <c r="E175" s="3">
        <v>0.13</v>
      </c>
      <c r="F175" s="3">
        <v>0.3</v>
      </c>
      <c r="G175" s="21">
        <v>2.09</v>
      </c>
      <c r="H175" s="6">
        <f t="shared" si="81"/>
        <v>0.62699999999999989</v>
      </c>
      <c r="I175" s="3" t="s">
        <v>10</v>
      </c>
      <c r="J175" s="3" t="s">
        <v>11</v>
      </c>
      <c r="K175" s="3" t="s">
        <v>11</v>
      </c>
      <c r="L175" s="3">
        <v>0</v>
      </c>
      <c r="M175" s="6">
        <f t="shared" si="82"/>
        <v>0.62699999999999989</v>
      </c>
      <c r="N175" s="6">
        <f t="shared" si="83"/>
        <v>8.1509999999999985E-2</v>
      </c>
      <c r="O175" s="3"/>
      <c r="P175" s="3"/>
    </row>
    <row r="176" spans="3:16" x14ac:dyDescent="0.25">
      <c r="C176" s="21"/>
      <c r="D176" s="21"/>
      <c r="E176" s="3">
        <v>0.13</v>
      </c>
      <c r="F176" s="3">
        <v>0.33</v>
      </c>
      <c r="G176" s="21">
        <v>2.09</v>
      </c>
      <c r="H176" s="6">
        <f t="shared" si="81"/>
        <v>0.68969999999999998</v>
      </c>
      <c r="I176" s="3" t="s">
        <v>10</v>
      </c>
      <c r="J176" s="3" t="s">
        <v>11</v>
      </c>
      <c r="K176" s="3" t="s">
        <v>11</v>
      </c>
      <c r="L176" s="3">
        <v>0</v>
      </c>
      <c r="M176" s="6">
        <f t="shared" si="82"/>
        <v>0.68969999999999998</v>
      </c>
      <c r="N176" s="6">
        <f t="shared" si="83"/>
        <v>8.9661000000000005E-2</v>
      </c>
      <c r="O176" s="3"/>
      <c r="P176" s="3"/>
    </row>
    <row r="177" spans="3:16" x14ac:dyDescent="0.25">
      <c r="C177" s="21"/>
      <c r="D177" s="21"/>
      <c r="E177" s="3">
        <v>0.13</v>
      </c>
      <c r="F177" s="3">
        <v>4.1500000000000004</v>
      </c>
      <c r="G177" s="21">
        <v>2.09</v>
      </c>
      <c r="H177" s="6">
        <f t="shared" si="81"/>
        <v>8.6735000000000007</v>
      </c>
      <c r="I177" s="3" t="s">
        <v>10</v>
      </c>
      <c r="J177" s="3" t="s">
        <v>11</v>
      </c>
      <c r="K177" s="3" t="s">
        <v>11</v>
      </c>
      <c r="L177" s="3">
        <v>0</v>
      </c>
      <c r="M177" s="6">
        <f t="shared" si="82"/>
        <v>8.6735000000000007</v>
      </c>
      <c r="N177" s="6">
        <f t="shared" si="83"/>
        <v>1.1275550000000001</v>
      </c>
      <c r="O177" s="3"/>
      <c r="P177" s="3"/>
    </row>
    <row r="178" spans="3:16" x14ac:dyDescent="0.25">
      <c r="C178" s="21"/>
      <c r="D178" s="2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"/>
      <c r="P178" s="3"/>
    </row>
    <row r="179" spans="3:16" x14ac:dyDescent="0.25">
      <c r="C179" s="21">
        <v>19</v>
      </c>
      <c r="D179" s="21" t="s">
        <v>37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"/>
      <c r="P179" s="3"/>
    </row>
    <row r="180" spans="3:16" x14ac:dyDescent="0.25">
      <c r="C180" s="21"/>
      <c r="D180" s="21"/>
      <c r="E180" s="21">
        <v>0.13</v>
      </c>
      <c r="F180" s="21">
        <v>1.3</v>
      </c>
      <c r="G180" s="21">
        <v>2.09</v>
      </c>
      <c r="H180" s="6">
        <f>F180*G180</f>
        <v>2.7170000000000001</v>
      </c>
      <c r="I180" s="3" t="s">
        <v>10</v>
      </c>
      <c r="J180" s="3" t="s">
        <v>11</v>
      </c>
      <c r="K180" s="3" t="s">
        <v>11</v>
      </c>
      <c r="L180" s="3">
        <v>0</v>
      </c>
      <c r="M180" s="6">
        <f t="shared" ref="M180" si="84">H180-L180</f>
        <v>2.7170000000000001</v>
      </c>
      <c r="N180" s="6">
        <f t="shared" ref="N180" si="85">E180*M180</f>
        <v>0.35321000000000002</v>
      </c>
      <c r="O180" s="6">
        <f>SUM(M180:M185)</f>
        <v>17.263399999999997</v>
      </c>
      <c r="P180" s="6">
        <f>SUM(N180:N185)</f>
        <v>2.2442419999999998</v>
      </c>
    </row>
    <row r="181" spans="3:16" x14ac:dyDescent="0.25">
      <c r="C181" s="21"/>
      <c r="D181" s="21"/>
      <c r="E181" s="21">
        <v>0.13</v>
      </c>
      <c r="F181" s="21">
        <v>2.57</v>
      </c>
      <c r="G181" s="21">
        <v>2.09</v>
      </c>
      <c r="H181" s="6">
        <f t="shared" ref="H181:H185" si="86">F181*G181</f>
        <v>5.3712999999999997</v>
      </c>
      <c r="I181" s="3" t="s">
        <v>10</v>
      </c>
      <c r="J181" s="3" t="s">
        <v>11</v>
      </c>
      <c r="K181" s="3" t="s">
        <v>11</v>
      </c>
      <c r="L181" s="3">
        <v>0</v>
      </c>
      <c r="M181" s="6">
        <f t="shared" ref="M181:M185" si="87">H181-L181</f>
        <v>5.3712999999999997</v>
      </c>
      <c r="N181" s="6">
        <f t="shared" ref="N181:N185" si="88">E181*M181</f>
        <v>0.69826900000000003</v>
      </c>
      <c r="O181" s="3"/>
      <c r="P181" s="3"/>
    </row>
    <row r="182" spans="3:16" x14ac:dyDescent="0.25">
      <c r="C182" s="1"/>
      <c r="D182" s="1"/>
      <c r="E182" s="21">
        <v>0.13</v>
      </c>
      <c r="F182" s="21">
        <v>0.46</v>
      </c>
      <c r="G182" s="21">
        <v>2.09</v>
      </c>
      <c r="H182" s="6">
        <f t="shared" si="86"/>
        <v>0.96139999999999992</v>
      </c>
      <c r="I182" s="3" t="s">
        <v>10</v>
      </c>
      <c r="J182" s="3" t="s">
        <v>11</v>
      </c>
      <c r="K182" s="3" t="s">
        <v>11</v>
      </c>
      <c r="L182" s="3">
        <v>0</v>
      </c>
      <c r="M182" s="6">
        <f t="shared" si="87"/>
        <v>0.96139999999999992</v>
      </c>
      <c r="N182" s="6">
        <f t="shared" si="88"/>
        <v>0.124982</v>
      </c>
      <c r="O182" s="3"/>
      <c r="P182" s="3"/>
    </row>
    <row r="183" spans="3:16" x14ac:dyDescent="0.25">
      <c r="C183" s="1"/>
      <c r="D183" s="1"/>
      <c r="E183" s="21">
        <v>0.13</v>
      </c>
      <c r="F183" s="21">
        <v>0.46</v>
      </c>
      <c r="G183" s="21">
        <v>2.09</v>
      </c>
      <c r="H183" s="6">
        <f t="shared" si="86"/>
        <v>0.96139999999999992</v>
      </c>
      <c r="I183" s="3" t="s">
        <v>10</v>
      </c>
      <c r="J183" s="3" t="s">
        <v>11</v>
      </c>
      <c r="K183" s="3" t="s">
        <v>11</v>
      </c>
      <c r="L183" s="3">
        <v>0</v>
      </c>
      <c r="M183" s="6">
        <f t="shared" si="87"/>
        <v>0.96139999999999992</v>
      </c>
      <c r="N183" s="6">
        <f t="shared" si="88"/>
        <v>0.124982</v>
      </c>
      <c r="O183" s="3"/>
      <c r="P183" s="3"/>
    </row>
    <row r="184" spans="3:16" x14ac:dyDescent="0.25">
      <c r="C184" s="1"/>
      <c r="D184" s="1"/>
      <c r="E184" s="21">
        <v>0.13</v>
      </c>
      <c r="F184" s="21">
        <v>2.57</v>
      </c>
      <c r="G184" s="21">
        <v>2.09</v>
      </c>
      <c r="H184" s="6">
        <f t="shared" si="86"/>
        <v>5.3712999999999997</v>
      </c>
      <c r="I184" s="3" t="s">
        <v>10</v>
      </c>
      <c r="J184" s="3" t="s">
        <v>11</v>
      </c>
      <c r="K184" s="3" t="s">
        <v>11</v>
      </c>
      <c r="L184" s="3">
        <v>0</v>
      </c>
      <c r="M184" s="6">
        <f t="shared" si="87"/>
        <v>5.3712999999999997</v>
      </c>
      <c r="N184" s="6">
        <f t="shared" si="88"/>
        <v>0.69826900000000003</v>
      </c>
      <c r="O184" s="3"/>
      <c r="P184" s="3"/>
    </row>
    <row r="185" spans="3:16" x14ac:dyDescent="0.25">
      <c r="C185" s="1"/>
      <c r="D185" s="1"/>
      <c r="E185" s="21">
        <v>0.13</v>
      </c>
      <c r="F185" s="21">
        <v>0.9</v>
      </c>
      <c r="G185" s="21">
        <v>2.09</v>
      </c>
      <c r="H185" s="6">
        <f t="shared" si="86"/>
        <v>1.881</v>
      </c>
      <c r="I185" s="3" t="s">
        <v>10</v>
      </c>
      <c r="J185" s="3" t="s">
        <v>11</v>
      </c>
      <c r="K185" s="3" t="s">
        <v>11</v>
      </c>
      <c r="L185" s="3">
        <v>0</v>
      </c>
      <c r="M185" s="6">
        <f t="shared" si="87"/>
        <v>1.881</v>
      </c>
      <c r="N185" s="6">
        <f t="shared" si="88"/>
        <v>0.24453</v>
      </c>
      <c r="O185" s="3"/>
      <c r="P185" s="3"/>
    </row>
    <row r="186" spans="3:16" x14ac:dyDescent="0.25">
      <c r="C186" s="1"/>
      <c r="D186" s="1"/>
      <c r="E186" s="21"/>
      <c r="F186" s="21"/>
      <c r="G186" s="21"/>
      <c r="H186" s="21"/>
      <c r="I186" s="1"/>
      <c r="J186" s="1"/>
      <c r="K186" s="1"/>
      <c r="L186" s="1"/>
      <c r="M186" s="1"/>
      <c r="N186" s="1"/>
      <c r="O186" s="3"/>
      <c r="P186" s="3"/>
    </row>
    <row r="187" spans="3:16" x14ac:dyDescent="0.25">
      <c r="C187" s="21">
        <v>20</v>
      </c>
      <c r="D187" s="21" t="s">
        <v>38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"/>
      <c r="P187" s="3"/>
    </row>
    <row r="188" spans="3:16" x14ac:dyDescent="0.25">
      <c r="C188" s="21"/>
      <c r="D188" s="21"/>
      <c r="E188" s="3"/>
      <c r="F188" s="3"/>
      <c r="G188" s="3"/>
      <c r="H188" s="6"/>
      <c r="I188" s="3"/>
      <c r="J188" s="3"/>
      <c r="K188" s="3"/>
      <c r="L188" s="3"/>
      <c r="M188" s="6"/>
      <c r="N188" s="6"/>
      <c r="O188" s="6">
        <f>SUM(M188:M197)</f>
        <v>21.799599999999998</v>
      </c>
      <c r="P188" s="6">
        <f>SUM(N188:N197)</f>
        <v>2.8339479999999999</v>
      </c>
    </row>
    <row r="189" spans="3:16" x14ac:dyDescent="0.25">
      <c r="C189" s="21"/>
      <c r="D189" s="21"/>
      <c r="E189" s="3">
        <v>0.13</v>
      </c>
      <c r="F189" s="3">
        <v>0.89</v>
      </c>
      <c r="G189" s="3">
        <v>2.09</v>
      </c>
      <c r="H189" s="6">
        <f t="shared" ref="H189:H197" si="89">F189*G189</f>
        <v>1.8600999999999999</v>
      </c>
      <c r="I189" s="3" t="s">
        <v>10</v>
      </c>
      <c r="J189" s="3" t="s">
        <v>11</v>
      </c>
      <c r="K189" s="3" t="s">
        <v>11</v>
      </c>
      <c r="L189" s="3">
        <v>0</v>
      </c>
      <c r="M189" s="6">
        <f t="shared" ref="M189:M197" si="90">H189-L189</f>
        <v>1.8600999999999999</v>
      </c>
      <c r="N189" s="6">
        <f t="shared" ref="N189:N197" si="91">E189*M189</f>
        <v>0.241813</v>
      </c>
      <c r="O189" s="3"/>
      <c r="P189" s="3"/>
    </row>
    <row r="190" spans="3:16" x14ac:dyDescent="0.25">
      <c r="C190" s="21"/>
      <c r="D190" s="21"/>
      <c r="E190" s="3">
        <v>0.13</v>
      </c>
      <c r="F190" s="3">
        <v>2.13</v>
      </c>
      <c r="G190" s="21">
        <v>2.09</v>
      </c>
      <c r="H190" s="6">
        <f t="shared" si="89"/>
        <v>4.4516999999999998</v>
      </c>
      <c r="I190" s="3" t="s">
        <v>20</v>
      </c>
      <c r="J190" s="3">
        <v>0.61</v>
      </c>
      <c r="K190" s="3">
        <v>0.9</v>
      </c>
      <c r="L190" s="6">
        <f>J190*K190</f>
        <v>0.54900000000000004</v>
      </c>
      <c r="M190" s="6">
        <f t="shared" si="90"/>
        <v>3.9026999999999998</v>
      </c>
      <c r="N190" s="6">
        <f t="shared" si="91"/>
        <v>0.507351</v>
      </c>
      <c r="O190" s="3"/>
      <c r="P190" s="3"/>
    </row>
    <row r="191" spans="3:16" x14ac:dyDescent="0.25">
      <c r="C191" s="21"/>
      <c r="D191" s="21"/>
      <c r="E191" s="3">
        <v>0.13</v>
      </c>
      <c r="F191" s="3">
        <v>2.39</v>
      </c>
      <c r="G191" s="21">
        <v>2.09</v>
      </c>
      <c r="H191" s="6">
        <f t="shared" si="89"/>
        <v>4.9950999999999999</v>
      </c>
      <c r="I191" s="3" t="s">
        <v>10</v>
      </c>
      <c r="J191" s="3" t="s">
        <v>11</v>
      </c>
      <c r="K191" s="3" t="s">
        <v>11</v>
      </c>
      <c r="L191" s="6">
        <v>0</v>
      </c>
      <c r="M191" s="6">
        <f t="shared" si="90"/>
        <v>4.9950999999999999</v>
      </c>
      <c r="N191" s="6">
        <f t="shared" si="91"/>
        <v>0.64936300000000002</v>
      </c>
      <c r="O191" s="3"/>
      <c r="P191" s="3"/>
    </row>
    <row r="192" spans="3:16" x14ac:dyDescent="0.25">
      <c r="C192" s="21"/>
      <c r="D192" s="21"/>
      <c r="E192" s="3">
        <v>0.13</v>
      </c>
      <c r="F192" s="3">
        <v>0.64</v>
      </c>
      <c r="G192" s="21">
        <v>2.09</v>
      </c>
      <c r="H192" s="6">
        <f t="shared" si="89"/>
        <v>1.3375999999999999</v>
      </c>
      <c r="I192" s="3" t="s">
        <v>10</v>
      </c>
      <c r="J192" s="3" t="s">
        <v>11</v>
      </c>
      <c r="K192" s="3" t="s">
        <v>11</v>
      </c>
      <c r="L192" s="6">
        <v>0</v>
      </c>
      <c r="M192" s="6">
        <f t="shared" si="90"/>
        <v>1.3375999999999999</v>
      </c>
      <c r="N192" s="6">
        <f t="shared" si="91"/>
        <v>0.17388799999999999</v>
      </c>
      <c r="O192" s="3"/>
      <c r="P192" s="3"/>
    </row>
    <row r="193" spans="3:16" x14ac:dyDescent="0.25">
      <c r="C193" s="21"/>
      <c r="D193" s="21"/>
      <c r="E193" s="3">
        <v>0.13</v>
      </c>
      <c r="F193" s="3">
        <v>0.88</v>
      </c>
      <c r="G193" s="21">
        <v>2.09</v>
      </c>
      <c r="H193" s="6">
        <f t="shared" si="89"/>
        <v>1.8391999999999999</v>
      </c>
      <c r="I193" s="3" t="s">
        <v>39</v>
      </c>
      <c r="J193" s="3">
        <v>0.61</v>
      </c>
      <c r="K193" s="3">
        <v>1.07</v>
      </c>
      <c r="L193" s="6">
        <f>J193*K193</f>
        <v>0.65270000000000006</v>
      </c>
      <c r="M193" s="6">
        <f t="shared" si="90"/>
        <v>1.1864999999999999</v>
      </c>
      <c r="N193" s="6">
        <f t="shared" si="91"/>
        <v>0.15424499999999999</v>
      </c>
      <c r="O193" s="3"/>
      <c r="P193" s="3"/>
    </row>
    <row r="194" spans="3:16" x14ac:dyDescent="0.25">
      <c r="C194" s="21"/>
      <c r="D194" s="21"/>
      <c r="E194" s="3">
        <v>0.13</v>
      </c>
      <c r="F194" s="3">
        <v>0.84</v>
      </c>
      <c r="G194" s="21">
        <v>2.09</v>
      </c>
      <c r="H194" s="6">
        <f t="shared" si="89"/>
        <v>1.7555999999999998</v>
      </c>
      <c r="I194" s="3" t="s">
        <v>39</v>
      </c>
      <c r="J194" s="3">
        <v>0.61</v>
      </c>
      <c r="K194" s="3">
        <v>1.07</v>
      </c>
      <c r="L194" s="6">
        <f t="shared" ref="L194:L195" si="92">J194*K194</f>
        <v>0.65270000000000006</v>
      </c>
      <c r="M194" s="6">
        <f t="shared" si="90"/>
        <v>1.1028999999999998</v>
      </c>
      <c r="N194" s="6">
        <f t="shared" si="91"/>
        <v>0.14337699999999998</v>
      </c>
      <c r="O194" s="3"/>
      <c r="P194" s="3"/>
    </row>
    <row r="195" spans="3:16" x14ac:dyDescent="0.25">
      <c r="C195" s="21"/>
      <c r="D195" s="21"/>
      <c r="E195" s="3">
        <v>0.13</v>
      </c>
      <c r="F195" s="3">
        <v>0.84</v>
      </c>
      <c r="G195" s="21">
        <v>2.09</v>
      </c>
      <c r="H195" s="6">
        <f t="shared" si="89"/>
        <v>1.7555999999999998</v>
      </c>
      <c r="I195" s="3" t="s">
        <v>39</v>
      </c>
      <c r="J195" s="3">
        <v>0.61</v>
      </c>
      <c r="K195" s="3">
        <v>1.07</v>
      </c>
      <c r="L195" s="6">
        <f t="shared" si="92"/>
        <v>0.65270000000000006</v>
      </c>
      <c r="M195" s="6">
        <f t="shared" si="90"/>
        <v>1.1028999999999998</v>
      </c>
      <c r="N195" s="6">
        <f t="shared" si="91"/>
        <v>0.14337699999999998</v>
      </c>
      <c r="O195" s="3"/>
      <c r="P195" s="3"/>
    </row>
    <row r="196" spans="3:16" x14ac:dyDescent="0.25">
      <c r="C196" s="21"/>
      <c r="D196" s="21"/>
      <c r="E196" s="3">
        <v>0.13</v>
      </c>
      <c r="F196" s="3">
        <v>1.19</v>
      </c>
      <c r="G196" s="21">
        <v>2.09</v>
      </c>
      <c r="H196" s="6">
        <f t="shared" si="89"/>
        <v>2.4870999999999999</v>
      </c>
      <c r="I196" s="3" t="s">
        <v>10</v>
      </c>
      <c r="J196" s="3" t="s">
        <v>11</v>
      </c>
      <c r="K196" s="3" t="s">
        <v>11</v>
      </c>
      <c r="L196" s="3">
        <v>0</v>
      </c>
      <c r="M196" s="6">
        <f t="shared" si="90"/>
        <v>2.4870999999999999</v>
      </c>
      <c r="N196" s="6">
        <f t="shared" si="91"/>
        <v>0.32332299999999997</v>
      </c>
      <c r="O196" s="3"/>
      <c r="P196" s="3"/>
    </row>
    <row r="197" spans="3:16" x14ac:dyDescent="0.25">
      <c r="C197" s="21"/>
      <c r="D197" s="21"/>
      <c r="E197" s="3">
        <v>0.13</v>
      </c>
      <c r="F197" s="3">
        <v>1.83</v>
      </c>
      <c r="G197" s="21">
        <v>2.09</v>
      </c>
      <c r="H197" s="6">
        <f t="shared" si="89"/>
        <v>3.8247</v>
      </c>
      <c r="I197" s="3" t="s">
        <v>40</v>
      </c>
      <c r="J197" s="3" t="s">
        <v>11</v>
      </c>
      <c r="K197" s="3" t="s">
        <v>11</v>
      </c>
      <c r="L197" s="3">
        <v>0</v>
      </c>
      <c r="M197" s="6">
        <f t="shared" si="90"/>
        <v>3.8247</v>
      </c>
      <c r="N197" s="6">
        <f t="shared" si="91"/>
        <v>0.49721100000000001</v>
      </c>
      <c r="O197" s="3"/>
      <c r="P197" s="3"/>
    </row>
    <row r="198" spans="3:16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"/>
      <c r="P198" s="3"/>
    </row>
    <row r="199" spans="3:16" x14ac:dyDescent="0.25">
      <c r="C199" s="21">
        <v>21</v>
      </c>
      <c r="D199" s="21" t="s">
        <v>41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">
        <f>SUM(M200:M205)</f>
        <v>20.9</v>
      </c>
      <c r="P199" s="6">
        <f>SUM(N200:N205)</f>
        <v>2.7170000000000001</v>
      </c>
    </row>
    <row r="200" spans="3:16" x14ac:dyDescent="0.25">
      <c r="C200" s="21"/>
      <c r="D200" s="21"/>
      <c r="E200" s="3">
        <v>0.13</v>
      </c>
      <c r="F200" s="7">
        <v>1.77</v>
      </c>
      <c r="G200" s="21">
        <v>2.09</v>
      </c>
      <c r="H200" s="6">
        <f t="shared" ref="H200:H205" si="93">F200*G200</f>
        <v>3.6992999999999996</v>
      </c>
      <c r="I200" s="3" t="s">
        <v>10</v>
      </c>
      <c r="J200" s="3" t="s">
        <v>11</v>
      </c>
      <c r="K200" s="3" t="s">
        <v>11</v>
      </c>
      <c r="L200" s="3">
        <v>0</v>
      </c>
      <c r="M200" s="6">
        <f t="shared" ref="M200:M205" si="94">H200-L200</f>
        <v>3.6992999999999996</v>
      </c>
      <c r="N200" s="6">
        <f t="shared" ref="N200:N205" si="95">E200*M200</f>
        <v>0.48090899999999998</v>
      </c>
      <c r="O200" s="3"/>
      <c r="P200" s="3"/>
    </row>
    <row r="201" spans="3:16" x14ac:dyDescent="0.25">
      <c r="C201" s="21"/>
      <c r="D201" s="21"/>
      <c r="E201" s="3">
        <v>0.13</v>
      </c>
      <c r="F201" s="7">
        <v>1.22</v>
      </c>
      <c r="G201" s="21">
        <v>2.09</v>
      </c>
      <c r="H201" s="6">
        <f t="shared" si="93"/>
        <v>2.5497999999999998</v>
      </c>
      <c r="I201" s="3" t="s">
        <v>10</v>
      </c>
      <c r="J201" s="3" t="s">
        <v>11</v>
      </c>
      <c r="K201" s="3" t="s">
        <v>11</v>
      </c>
      <c r="L201" s="3">
        <v>0</v>
      </c>
      <c r="M201" s="6">
        <f t="shared" si="94"/>
        <v>2.5497999999999998</v>
      </c>
      <c r="N201" s="6">
        <f t="shared" si="95"/>
        <v>0.33147399999999999</v>
      </c>
      <c r="O201" s="3"/>
      <c r="P201" s="3"/>
    </row>
    <row r="202" spans="3:16" x14ac:dyDescent="0.25">
      <c r="C202" s="21"/>
      <c r="D202" s="21"/>
      <c r="E202" s="3">
        <v>0.13</v>
      </c>
      <c r="F202" s="7">
        <v>1.22</v>
      </c>
      <c r="G202" s="21">
        <v>2.09</v>
      </c>
      <c r="H202" s="6">
        <f t="shared" si="93"/>
        <v>2.5497999999999998</v>
      </c>
      <c r="I202" s="3" t="s">
        <v>10</v>
      </c>
      <c r="J202" s="3" t="s">
        <v>11</v>
      </c>
      <c r="K202" s="3" t="s">
        <v>11</v>
      </c>
      <c r="L202" s="3">
        <v>0</v>
      </c>
      <c r="M202" s="6">
        <f t="shared" si="94"/>
        <v>2.5497999999999998</v>
      </c>
      <c r="N202" s="6">
        <f t="shared" si="95"/>
        <v>0.33147399999999999</v>
      </c>
      <c r="O202" s="3"/>
      <c r="P202" s="3"/>
    </row>
    <row r="203" spans="3:16" x14ac:dyDescent="0.25">
      <c r="C203" s="21"/>
      <c r="D203" s="21"/>
      <c r="E203" s="3">
        <v>0.13</v>
      </c>
      <c r="F203" s="7">
        <v>1.22</v>
      </c>
      <c r="G203" s="21">
        <v>2.09</v>
      </c>
      <c r="H203" s="6">
        <f t="shared" si="93"/>
        <v>2.5497999999999998</v>
      </c>
      <c r="I203" s="3" t="s">
        <v>10</v>
      </c>
      <c r="J203" s="3" t="s">
        <v>11</v>
      </c>
      <c r="K203" s="3" t="s">
        <v>11</v>
      </c>
      <c r="L203" s="3">
        <v>0</v>
      </c>
      <c r="M203" s="6">
        <f t="shared" si="94"/>
        <v>2.5497999999999998</v>
      </c>
      <c r="N203" s="6">
        <f t="shared" si="95"/>
        <v>0.33147399999999999</v>
      </c>
      <c r="O203" s="3"/>
      <c r="P203" s="3"/>
    </row>
    <row r="204" spans="3:16" x14ac:dyDescent="0.25">
      <c r="C204" s="21"/>
      <c r="D204" s="21"/>
      <c r="E204" s="3">
        <v>0.13</v>
      </c>
      <c r="F204" s="7">
        <v>1.22</v>
      </c>
      <c r="G204" s="21">
        <v>2.09</v>
      </c>
      <c r="H204" s="6">
        <f t="shared" si="93"/>
        <v>2.5497999999999998</v>
      </c>
      <c r="I204" s="3" t="s">
        <v>10</v>
      </c>
      <c r="J204" s="3" t="s">
        <v>11</v>
      </c>
      <c r="K204" s="3" t="s">
        <v>11</v>
      </c>
      <c r="L204" s="3">
        <v>0</v>
      </c>
      <c r="M204" s="6">
        <f t="shared" si="94"/>
        <v>2.5497999999999998</v>
      </c>
      <c r="N204" s="6">
        <f t="shared" si="95"/>
        <v>0.33147399999999999</v>
      </c>
      <c r="O204" s="3"/>
      <c r="P204" s="3"/>
    </row>
    <row r="205" spans="3:16" x14ac:dyDescent="0.25">
      <c r="C205" s="21"/>
      <c r="D205" s="21"/>
      <c r="E205" s="3">
        <v>0.13</v>
      </c>
      <c r="F205" s="7">
        <v>3.35</v>
      </c>
      <c r="G205" s="21">
        <v>2.09</v>
      </c>
      <c r="H205" s="6">
        <f t="shared" si="93"/>
        <v>7.0015000000000001</v>
      </c>
      <c r="I205" s="3" t="s">
        <v>10</v>
      </c>
      <c r="J205" s="3" t="s">
        <v>11</v>
      </c>
      <c r="K205" s="3" t="s">
        <v>11</v>
      </c>
      <c r="L205" s="3">
        <v>0</v>
      </c>
      <c r="M205" s="6">
        <f t="shared" si="94"/>
        <v>7.0015000000000001</v>
      </c>
      <c r="N205" s="6">
        <f t="shared" si="95"/>
        <v>0.91019500000000009</v>
      </c>
      <c r="O205" s="3"/>
      <c r="P205" s="3"/>
    </row>
    <row r="206" spans="3:16" x14ac:dyDescent="0.25">
      <c r="C206" s="21"/>
      <c r="D206" s="2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"/>
      <c r="P206" s="3"/>
    </row>
    <row r="207" spans="3:16" x14ac:dyDescent="0.25">
      <c r="C207" s="21">
        <v>22</v>
      </c>
      <c r="D207" s="21" t="s">
        <v>42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6">
        <f>SUM(M208:M218)</f>
        <v>20.989299999999997</v>
      </c>
      <c r="P207" s="6">
        <f>SUM(N208:N218)</f>
        <v>2.7286090000000005</v>
      </c>
    </row>
    <row r="208" spans="3:16" x14ac:dyDescent="0.25">
      <c r="C208" s="21"/>
      <c r="D208" s="21"/>
      <c r="E208" s="3"/>
      <c r="F208" s="3"/>
      <c r="G208" s="3"/>
      <c r="H208" s="13"/>
      <c r="I208" s="3"/>
      <c r="J208" s="3"/>
      <c r="K208" s="3"/>
      <c r="L208" s="3"/>
      <c r="M208" s="6"/>
      <c r="N208" s="6"/>
      <c r="O208" s="21"/>
      <c r="P208" s="21"/>
    </row>
    <row r="209" spans="3:16" x14ac:dyDescent="0.25">
      <c r="C209" s="21"/>
      <c r="D209" s="21"/>
      <c r="E209" s="3">
        <v>0.13</v>
      </c>
      <c r="F209" s="3">
        <v>0.88</v>
      </c>
      <c r="G209" s="3">
        <v>2.09</v>
      </c>
      <c r="H209" s="13">
        <f t="shared" ref="H209:H213" si="96">F209*G209</f>
        <v>1.8391999999999999</v>
      </c>
      <c r="I209" s="3" t="s">
        <v>10</v>
      </c>
      <c r="J209" s="3" t="s">
        <v>11</v>
      </c>
      <c r="K209" s="3" t="s">
        <v>11</v>
      </c>
      <c r="L209" s="3">
        <v>0</v>
      </c>
      <c r="M209" s="6">
        <f t="shared" ref="M209" si="97">H209-L209</f>
        <v>1.8391999999999999</v>
      </c>
      <c r="N209" s="6">
        <f t="shared" ref="N209" si="98">E209*M209</f>
        <v>0.239096</v>
      </c>
      <c r="O209" s="21"/>
      <c r="P209" s="21"/>
    </row>
    <row r="210" spans="3:16" x14ac:dyDescent="0.25">
      <c r="C210" s="21"/>
      <c r="D210" s="21"/>
      <c r="E210" s="3">
        <v>0.13</v>
      </c>
      <c r="F210" s="3">
        <v>1.53</v>
      </c>
      <c r="G210" s="21">
        <v>2.09</v>
      </c>
      <c r="H210" s="13">
        <f t="shared" si="96"/>
        <v>3.1976999999999998</v>
      </c>
      <c r="I210" s="3" t="s">
        <v>10</v>
      </c>
      <c r="J210" s="3" t="s">
        <v>11</v>
      </c>
      <c r="K210" s="3" t="s">
        <v>11</v>
      </c>
      <c r="L210" s="3">
        <v>0</v>
      </c>
      <c r="M210" s="6">
        <f t="shared" ref="M210" si="99">H210-L210</f>
        <v>3.1976999999999998</v>
      </c>
      <c r="N210" s="6">
        <f t="shared" ref="N210" si="100">E210*M210</f>
        <v>0.41570099999999999</v>
      </c>
      <c r="O210" s="21"/>
      <c r="P210" s="21"/>
    </row>
    <row r="211" spans="3:16" x14ac:dyDescent="0.25">
      <c r="C211" s="21"/>
      <c r="D211" s="21"/>
      <c r="E211" s="3">
        <v>0.13</v>
      </c>
      <c r="F211" s="3">
        <v>2.2599999999999998</v>
      </c>
      <c r="G211" s="21">
        <v>2.09</v>
      </c>
      <c r="H211" s="13">
        <f t="shared" si="96"/>
        <v>4.7233999999999989</v>
      </c>
      <c r="I211" s="3" t="s">
        <v>10</v>
      </c>
      <c r="J211" s="3" t="s">
        <v>11</v>
      </c>
      <c r="K211" s="3" t="s">
        <v>11</v>
      </c>
      <c r="L211" s="3">
        <v>0</v>
      </c>
      <c r="M211" s="6">
        <f t="shared" ref="M211:M214" si="101">H211-L211</f>
        <v>4.7233999999999989</v>
      </c>
      <c r="N211" s="6">
        <f t="shared" ref="N211:N214" si="102">E211*M211</f>
        <v>0.61404199999999987</v>
      </c>
      <c r="O211" s="3"/>
      <c r="P211" s="3"/>
    </row>
    <row r="212" spans="3:16" x14ac:dyDescent="0.25">
      <c r="C212" s="21"/>
      <c r="D212" s="21"/>
      <c r="E212" s="3">
        <v>0.13</v>
      </c>
      <c r="F212" s="3">
        <v>0.45</v>
      </c>
      <c r="G212" s="21">
        <v>2.09</v>
      </c>
      <c r="H212" s="13">
        <f t="shared" si="96"/>
        <v>0.9405</v>
      </c>
      <c r="I212" s="3" t="s">
        <v>10</v>
      </c>
      <c r="J212" s="3" t="s">
        <v>11</v>
      </c>
      <c r="K212" s="3" t="s">
        <v>11</v>
      </c>
      <c r="L212" s="3">
        <v>0</v>
      </c>
      <c r="M212" s="6">
        <f t="shared" si="101"/>
        <v>0.9405</v>
      </c>
      <c r="N212" s="6">
        <f t="shared" si="102"/>
        <v>0.122265</v>
      </c>
      <c r="O212" s="3"/>
      <c r="P212" s="3"/>
    </row>
    <row r="213" spans="3:16" x14ac:dyDescent="0.25">
      <c r="C213" s="21"/>
      <c r="D213" s="21"/>
      <c r="E213" s="3">
        <v>0.13</v>
      </c>
      <c r="F213" s="3">
        <v>1.06</v>
      </c>
      <c r="G213" s="21">
        <v>2.09</v>
      </c>
      <c r="H213" s="13">
        <f t="shared" si="96"/>
        <v>2.2153999999999998</v>
      </c>
      <c r="I213" s="3" t="s">
        <v>10</v>
      </c>
      <c r="J213" s="3" t="s">
        <v>11</v>
      </c>
      <c r="K213" s="3" t="s">
        <v>11</v>
      </c>
      <c r="L213" s="3">
        <v>0</v>
      </c>
      <c r="M213" s="6">
        <f t="shared" si="101"/>
        <v>2.2153999999999998</v>
      </c>
      <c r="N213" s="6">
        <f t="shared" si="102"/>
        <v>0.28800199999999998</v>
      </c>
      <c r="O213" s="3"/>
      <c r="P213" s="3"/>
    </row>
    <row r="214" spans="3:16" x14ac:dyDescent="0.25">
      <c r="C214" s="21"/>
      <c r="D214" s="21"/>
      <c r="E214" s="3">
        <v>0.13</v>
      </c>
      <c r="F214" s="3">
        <v>0.84</v>
      </c>
      <c r="G214" s="21">
        <v>2.09</v>
      </c>
      <c r="H214" s="13">
        <f t="shared" ref="H214:H218" si="103">F214*G214</f>
        <v>1.7555999999999998</v>
      </c>
      <c r="I214" s="3" t="s">
        <v>39</v>
      </c>
      <c r="J214" s="3">
        <v>0.61</v>
      </c>
      <c r="K214" s="3">
        <v>1.07</v>
      </c>
      <c r="L214" s="6">
        <f>J214*K214</f>
        <v>0.65270000000000006</v>
      </c>
      <c r="M214" s="6">
        <f t="shared" si="101"/>
        <v>1.1028999999999998</v>
      </c>
      <c r="N214" s="6">
        <f t="shared" si="102"/>
        <v>0.14337699999999998</v>
      </c>
      <c r="O214" s="3"/>
      <c r="P214" s="3"/>
    </row>
    <row r="215" spans="3:16" x14ac:dyDescent="0.25">
      <c r="C215" s="21"/>
      <c r="D215" s="21"/>
      <c r="E215" s="3">
        <v>0.13</v>
      </c>
      <c r="F215" s="3">
        <v>0.84</v>
      </c>
      <c r="G215" s="21">
        <v>2.09</v>
      </c>
      <c r="H215" s="13">
        <f t="shared" si="103"/>
        <v>1.7555999999999998</v>
      </c>
      <c r="I215" s="3" t="s">
        <v>39</v>
      </c>
      <c r="J215" s="3">
        <v>0.61</v>
      </c>
      <c r="K215" s="3">
        <v>1.07</v>
      </c>
      <c r="L215" s="6">
        <f>J215*K215</f>
        <v>0.65270000000000006</v>
      </c>
      <c r="M215" s="6">
        <f t="shared" ref="M215:M216" si="104">H215-L215</f>
        <v>1.1028999999999998</v>
      </c>
      <c r="N215" s="6">
        <f t="shared" ref="N215:N216" si="105">E215*M215</f>
        <v>0.14337699999999998</v>
      </c>
      <c r="O215" s="3"/>
      <c r="P215" s="3"/>
    </row>
    <row r="216" spans="3:16" x14ac:dyDescent="0.25">
      <c r="C216" s="21"/>
      <c r="D216" s="21"/>
      <c r="E216" s="3">
        <v>0.13</v>
      </c>
      <c r="F216" s="7">
        <v>0.18</v>
      </c>
      <c r="G216" s="21">
        <v>2.09</v>
      </c>
      <c r="H216" s="13">
        <f t="shared" si="103"/>
        <v>0.37619999999999998</v>
      </c>
      <c r="I216" s="3" t="s">
        <v>10</v>
      </c>
      <c r="J216" s="3" t="s">
        <v>11</v>
      </c>
      <c r="K216" s="3" t="s">
        <v>11</v>
      </c>
      <c r="L216" s="3">
        <v>0</v>
      </c>
      <c r="M216" s="6">
        <f t="shared" si="104"/>
        <v>0.37619999999999998</v>
      </c>
      <c r="N216" s="6">
        <f t="shared" si="105"/>
        <v>4.8905999999999998E-2</v>
      </c>
      <c r="O216" s="3"/>
      <c r="P216" s="3"/>
    </row>
    <row r="217" spans="3:16" x14ac:dyDescent="0.25">
      <c r="C217" s="21"/>
      <c r="D217" s="21"/>
      <c r="E217" s="3">
        <v>0.13</v>
      </c>
      <c r="F217" s="7">
        <v>1.06</v>
      </c>
      <c r="G217" s="21">
        <v>2.09</v>
      </c>
      <c r="H217" s="13">
        <f t="shared" si="103"/>
        <v>2.2153999999999998</v>
      </c>
      <c r="I217" s="3" t="s">
        <v>39</v>
      </c>
      <c r="J217" s="3">
        <v>0.61</v>
      </c>
      <c r="K217" s="3">
        <v>0.9</v>
      </c>
      <c r="L217" s="6">
        <f>J217*K217</f>
        <v>0.54900000000000004</v>
      </c>
      <c r="M217" s="6">
        <f t="shared" ref="M217:M218" si="106">H217-L217</f>
        <v>1.6663999999999999</v>
      </c>
      <c r="N217" s="6">
        <f t="shared" ref="N217:N218" si="107">E217*M217</f>
        <v>0.21663199999999999</v>
      </c>
      <c r="O217" s="3"/>
      <c r="P217" s="3"/>
    </row>
    <row r="218" spans="3:16" x14ac:dyDescent="0.25">
      <c r="C218" s="21"/>
      <c r="D218" s="21"/>
      <c r="E218" s="3">
        <v>0.13</v>
      </c>
      <c r="F218" s="7">
        <v>1.83</v>
      </c>
      <c r="G218" s="21">
        <v>2.09</v>
      </c>
      <c r="H218" s="13">
        <f t="shared" si="103"/>
        <v>3.8247</v>
      </c>
      <c r="I218" s="3" t="s">
        <v>10</v>
      </c>
      <c r="J218" s="3" t="s">
        <v>11</v>
      </c>
      <c r="K218" s="3" t="s">
        <v>11</v>
      </c>
      <c r="L218" s="3">
        <v>0</v>
      </c>
      <c r="M218" s="6">
        <f t="shared" si="106"/>
        <v>3.8247</v>
      </c>
      <c r="N218" s="6">
        <f t="shared" si="107"/>
        <v>0.49721100000000001</v>
      </c>
      <c r="O218" s="3"/>
      <c r="P218" s="3"/>
    </row>
    <row r="219" spans="3:16" x14ac:dyDescent="0.25">
      <c r="C219" s="21">
        <v>23</v>
      </c>
      <c r="D219" s="21" t="s">
        <v>43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">
        <f>SUM(M220:M225)</f>
        <v>17.221599999999999</v>
      </c>
      <c r="P219" s="6">
        <f>SUM(N220:N225)</f>
        <v>2.2388080000000001</v>
      </c>
    </row>
    <row r="220" spans="3:16" x14ac:dyDescent="0.25">
      <c r="C220" s="21"/>
      <c r="D220" s="21"/>
      <c r="E220" s="3">
        <v>0.13</v>
      </c>
      <c r="F220" s="3">
        <v>1.27</v>
      </c>
      <c r="G220" s="3">
        <v>2.09</v>
      </c>
      <c r="H220" s="6">
        <f>F220*G220</f>
        <v>2.6542999999999997</v>
      </c>
      <c r="I220" s="3" t="s">
        <v>10</v>
      </c>
      <c r="J220" s="3" t="s">
        <v>11</v>
      </c>
      <c r="K220" s="3" t="s">
        <v>11</v>
      </c>
      <c r="L220" s="3">
        <v>0</v>
      </c>
      <c r="M220" s="6">
        <f t="shared" ref="M220:M225" si="108">H220-L220</f>
        <v>2.6542999999999997</v>
      </c>
      <c r="N220" s="6">
        <f t="shared" ref="N220:N225" si="109">E220*M220</f>
        <v>0.34505899999999995</v>
      </c>
      <c r="O220" s="3"/>
      <c r="P220" s="3"/>
    </row>
    <row r="221" spans="3:16" x14ac:dyDescent="0.25">
      <c r="C221" s="21"/>
      <c r="D221" s="21"/>
      <c r="E221" s="3">
        <v>0.13</v>
      </c>
      <c r="F221" s="3">
        <v>2.57</v>
      </c>
      <c r="G221" s="21">
        <v>2.09</v>
      </c>
      <c r="H221" s="6">
        <f t="shared" ref="H221:H225" si="110">F221*G221</f>
        <v>5.3712999999999997</v>
      </c>
      <c r="I221" s="3" t="s">
        <v>10</v>
      </c>
      <c r="J221" s="3" t="s">
        <v>11</v>
      </c>
      <c r="K221" s="3" t="s">
        <v>11</v>
      </c>
      <c r="L221" s="3">
        <v>0</v>
      </c>
      <c r="M221" s="6">
        <f t="shared" si="108"/>
        <v>5.3712999999999997</v>
      </c>
      <c r="N221" s="6">
        <f t="shared" si="109"/>
        <v>0.69826900000000003</v>
      </c>
      <c r="O221" s="3"/>
      <c r="P221" s="3"/>
    </row>
    <row r="222" spans="3:16" x14ac:dyDescent="0.25">
      <c r="C222" s="21"/>
      <c r="D222" s="21"/>
      <c r="E222" s="3">
        <v>0.13</v>
      </c>
      <c r="F222" s="3">
        <v>0.46</v>
      </c>
      <c r="G222" s="21">
        <v>2.09</v>
      </c>
      <c r="H222" s="6">
        <f t="shared" si="110"/>
        <v>0.96139999999999992</v>
      </c>
      <c r="I222" s="3" t="s">
        <v>10</v>
      </c>
      <c r="J222" s="3" t="s">
        <v>11</v>
      </c>
      <c r="K222" s="3" t="s">
        <v>11</v>
      </c>
      <c r="L222" s="3">
        <v>0</v>
      </c>
      <c r="M222" s="6">
        <f t="shared" si="108"/>
        <v>0.96139999999999992</v>
      </c>
      <c r="N222" s="6">
        <f t="shared" si="109"/>
        <v>0.124982</v>
      </c>
      <c r="O222" s="3"/>
      <c r="P222" s="3"/>
    </row>
    <row r="223" spans="3:16" x14ac:dyDescent="0.25">
      <c r="C223" s="21"/>
      <c r="D223" s="21"/>
      <c r="E223" s="3">
        <v>0.13</v>
      </c>
      <c r="F223" s="3">
        <v>0.47</v>
      </c>
      <c r="G223" s="21">
        <v>2.09</v>
      </c>
      <c r="H223" s="6">
        <f t="shared" si="110"/>
        <v>0.98229999999999984</v>
      </c>
      <c r="I223" s="3" t="s">
        <v>10</v>
      </c>
      <c r="J223" s="3" t="s">
        <v>11</v>
      </c>
      <c r="K223" s="3" t="s">
        <v>11</v>
      </c>
      <c r="L223" s="3">
        <v>0</v>
      </c>
      <c r="M223" s="6">
        <f t="shared" si="108"/>
        <v>0.98229999999999984</v>
      </c>
      <c r="N223" s="6">
        <f t="shared" si="109"/>
        <v>0.12769899999999998</v>
      </c>
      <c r="O223" s="3"/>
      <c r="P223" s="3"/>
    </row>
    <row r="224" spans="3:16" x14ac:dyDescent="0.25">
      <c r="C224" s="21"/>
      <c r="D224" s="21"/>
      <c r="E224" s="3">
        <v>0.13</v>
      </c>
      <c r="F224" s="3">
        <v>2.57</v>
      </c>
      <c r="G224" s="21">
        <v>2.09</v>
      </c>
      <c r="H224" s="6">
        <f t="shared" si="110"/>
        <v>5.3712999999999997</v>
      </c>
      <c r="I224" s="3" t="s">
        <v>10</v>
      </c>
      <c r="J224" s="3" t="s">
        <v>11</v>
      </c>
      <c r="K224" s="3" t="s">
        <v>11</v>
      </c>
      <c r="L224" s="3">
        <v>0</v>
      </c>
      <c r="M224" s="6">
        <f t="shared" si="108"/>
        <v>5.3712999999999997</v>
      </c>
      <c r="N224" s="6">
        <f t="shared" si="109"/>
        <v>0.69826900000000003</v>
      </c>
      <c r="O224" s="3"/>
      <c r="P224" s="3"/>
    </row>
    <row r="225" spans="3:16" x14ac:dyDescent="0.25">
      <c r="C225" s="21"/>
      <c r="D225" s="21"/>
      <c r="E225" s="3">
        <v>0.13</v>
      </c>
      <c r="F225" s="3">
        <v>0.9</v>
      </c>
      <c r="G225" s="21">
        <v>2.09</v>
      </c>
      <c r="H225" s="6">
        <f t="shared" si="110"/>
        <v>1.881</v>
      </c>
      <c r="I225" s="3" t="s">
        <v>10</v>
      </c>
      <c r="J225" s="3" t="s">
        <v>11</v>
      </c>
      <c r="K225" s="3" t="s">
        <v>11</v>
      </c>
      <c r="L225" s="3">
        <v>0</v>
      </c>
      <c r="M225" s="6">
        <f t="shared" si="108"/>
        <v>1.881</v>
      </c>
      <c r="N225" s="6">
        <f t="shared" si="109"/>
        <v>0.24453</v>
      </c>
      <c r="O225" s="3"/>
      <c r="P225" s="3"/>
    </row>
    <row r="226" spans="3:16" x14ac:dyDescent="0.25">
      <c r="C226" s="21"/>
      <c r="D226" s="2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3"/>
      <c r="P226" s="3"/>
    </row>
    <row r="227" spans="3:16" x14ac:dyDescent="0.25">
      <c r="C227" s="21">
        <v>24</v>
      </c>
      <c r="D227" s="21" t="s">
        <v>44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3"/>
      <c r="P227" s="3"/>
    </row>
    <row r="228" spans="3:16" x14ac:dyDescent="0.25">
      <c r="C228" s="21"/>
      <c r="D228" s="21"/>
      <c r="E228" s="3">
        <v>0.13</v>
      </c>
      <c r="F228" s="3">
        <v>4.1500000000000004</v>
      </c>
      <c r="G228" s="3">
        <v>2.09</v>
      </c>
      <c r="H228" s="13">
        <f>F228*G228</f>
        <v>8.6735000000000007</v>
      </c>
      <c r="I228" s="3" t="s">
        <v>10</v>
      </c>
      <c r="J228" s="3" t="s">
        <v>11</v>
      </c>
      <c r="K228" s="3" t="s">
        <v>11</v>
      </c>
      <c r="L228" s="3">
        <v>0</v>
      </c>
      <c r="M228" s="6">
        <f t="shared" ref="M228:M231" si="111">H228-L228</f>
        <v>8.6735000000000007</v>
      </c>
      <c r="N228" s="6">
        <f t="shared" ref="N228:N231" si="112">E228*M228</f>
        <v>1.1275550000000001</v>
      </c>
      <c r="O228" s="6">
        <f>SUM(M228:M231)</f>
        <v>27.190899999999999</v>
      </c>
      <c r="P228" s="6">
        <f>SUM(N228:N231)</f>
        <v>3.5348170000000003</v>
      </c>
    </row>
    <row r="229" spans="3:16" x14ac:dyDescent="0.25">
      <c r="C229" s="21"/>
      <c r="D229" s="21"/>
      <c r="E229" s="3">
        <v>0.13</v>
      </c>
      <c r="F229" s="3">
        <v>2.27</v>
      </c>
      <c r="G229" s="21">
        <v>2.09</v>
      </c>
      <c r="H229" s="13">
        <f t="shared" ref="H229:H231" si="113">F229*G229</f>
        <v>4.7443</v>
      </c>
      <c r="I229" s="3" t="s">
        <v>10</v>
      </c>
      <c r="J229" s="3" t="s">
        <v>11</v>
      </c>
      <c r="K229" s="3" t="s">
        <v>11</v>
      </c>
      <c r="L229" s="3">
        <v>0</v>
      </c>
      <c r="M229" s="6">
        <f t="shared" si="111"/>
        <v>4.7443</v>
      </c>
      <c r="N229" s="6">
        <f t="shared" si="112"/>
        <v>0.61675900000000006</v>
      </c>
      <c r="O229" s="3"/>
      <c r="P229" s="3"/>
    </row>
    <row r="230" spans="3:16" x14ac:dyDescent="0.25">
      <c r="C230" s="21"/>
      <c r="D230" s="21"/>
      <c r="E230" s="3">
        <v>0.13</v>
      </c>
      <c r="F230" s="7">
        <v>2.44</v>
      </c>
      <c r="G230" s="21">
        <v>2.09</v>
      </c>
      <c r="H230" s="13">
        <f t="shared" si="113"/>
        <v>5.0995999999999997</v>
      </c>
      <c r="I230" s="3" t="s">
        <v>10</v>
      </c>
      <c r="J230" s="3" t="s">
        <v>11</v>
      </c>
      <c r="K230" s="3" t="s">
        <v>11</v>
      </c>
      <c r="L230" s="3">
        <v>0</v>
      </c>
      <c r="M230" s="6">
        <f t="shared" si="111"/>
        <v>5.0995999999999997</v>
      </c>
      <c r="N230" s="6">
        <f t="shared" si="112"/>
        <v>0.66294799999999998</v>
      </c>
      <c r="O230" s="3"/>
      <c r="P230" s="3"/>
    </row>
    <row r="231" spans="3:16" x14ac:dyDescent="0.25">
      <c r="C231" s="21"/>
      <c r="D231" s="21"/>
      <c r="E231" s="3">
        <v>0.13</v>
      </c>
      <c r="F231" s="7">
        <v>4.1500000000000004</v>
      </c>
      <c r="G231" s="21">
        <v>2.09</v>
      </c>
      <c r="H231" s="13">
        <f t="shared" si="113"/>
        <v>8.6735000000000007</v>
      </c>
      <c r="I231" s="3" t="s">
        <v>10</v>
      </c>
      <c r="J231" s="3" t="s">
        <v>11</v>
      </c>
      <c r="K231" s="3" t="s">
        <v>11</v>
      </c>
      <c r="L231" s="3">
        <v>0</v>
      </c>
      <c r="M231" s="6">
        <f t="shared" si="111"/>
        <v>8.6735000000000007</v>
      </c>
      <c r="N231" s="6">
        <f t="shared" si="112"/>
        <v>1.1275550000000001</v>
      </c>
      <c r="O231" s="3"/>
      <c r="P231" s="3"/>
    </row>
    <row r="232" spans="3:16" x14ac:dyDescent="0.25">
      <c r="C232" s="21"/>
      <c r="D232" s="21"/>
      <c r="E232" s="1"/>
      <c r="F232" s="1"/>
      <c r="G232" s="1"/>
      <c r="H232" s="1"/>
      <c r="I232" s="3"/>
      <c r="J232" s="3"/>
      <c r="K232" s="3"/>
      <c r="L232" s="3"/>
      <c r="M232" s="6"/>
      <c r="N232" s="6"/>
      <c r="O232" s="3"/>
      <c r="P232" s="3"/>
    </row>
    <row r="233" spans="3:16" x14ac:dyDescent="0.25">
      <c r="C233" s="21">
        <v>25</v>
      </c>
      <c r="D233" s="21" t="s">
        <v>45</v>
      </c>
      <c r="E233" s="1"/>
      <c r="F233" s="1"/>
      <c r="G233" s="1"/>
      <c r="H233" s="1"/>
      <c r="I233" s="3"/>
      <c r="J233" s="3"/>
      <c r="K233" s="3"/>
      <c r="L233" s="3"/>
      <c r="M233" s="6"/>
      <c r="N233" s="6"/>
      <c r="O233" s="6">
        <f>SUM(M234:M247)</f>
        <v>23.7746</v>
      </c>
      <c r="P233" s="6">
        <f>SUM(N234:N247)</f>
        <v>3.0906979999999997</v>
      </c>
    </row>
    <row r="234" spans="3:16" x14ac:dyDescent="0.25">
      <c r="C234" s="21"/>
      <c r="D234" s="21"/>
      <c r="E234" s="3">
        <v>0.13</v>
      </c>
      <c r="F234" s="3">
        <v>1.17</v>
      </c>
      <c r="G234" s="3">
        <v>2.09</v>
      </c>
      <c r="H234" s="6">
        <f>F234*G234</f>
        <v>2.4452999999999996</v>
      </c>
      <c r="I234" s="3" t="s">
        <v>10</v>
      </c>
      <c r="J234" s="3" t="s">
        <v>11</v>
      </c>
      <c r="K234" s="3" t="s">
        <v>11</v>
      </c>
      <c r="L234" s="3">
        <v>0</v>
      </c>
      <c r="M234" s="6">
        <f t="shared" ref="M234" si="114">H234-L234</f>
        <v>2.4452999999999996</v>
      </c>
      <c r="N234" s="6">
        <f t="shared" ref="N234" si="115">E234*M234</f>
        <v>0.31788899999999998</v>
      </c>
      <c r="O234" s="3"/>
      <c r="P234" s="3"/>
    </row>
    <row r="235" spans="3:16" x14ac:dyDescent="0.25">
      <c r="C235" s="21"/>
      <c r="D235" s="21"/>
      <c r="E235" s="3">
        <v>0.13</v>
      </c>
      <c r="F235" s="3">
        <v>1.06</v>
      </c>
      <c r="G235" s="21">
        <v>2.09</v>
      </c>
      <c r="H235" s="6">
        <f t="shared" ref="H235:H247" si="116">F235*G235</f>
        <v>2.2153999999999998</v>
      </c>
      <c r="I235" s="3" t="s">
        <v>10</v>
      </c>
      <c r="J235" s="3" t="s">
        <v>11</v>
      </c>
      <c r="K235" s="3" t="s">
        <v>11</v>
      </c>
      <c r="L235" s="3">
        <v>0</v>
      </c>
      <c r="M235" s="6">
        <f t="shared" ref="M235:M238" si="117">H235-L235</f>
        <v>2.2153999999999998</v>
      </c>
      <c r="N235" s="6">
        <f t="shared" ref="N235:N238" si="118">E235*M235</f>
        <v>0.28800199999999998</v>
      </c>
      <c r="O235" s="3"/>
      <c r="P235" s="3"/>
    </row>
    <row r="236" spans="3:16" x14ac:dyDescent="0.25">
      <c r="C236" s="21"/>
      <c r="D236" s="21"/>
      <c r="E236" s="3">
        <v>0.13</v>
      </c>
      <c r="F236" s="3">
        <v>1.33</v>
      </c>
      <c r="G236" s="21">
        <v>2.09</v>
      </c>
      <c r="H236" s="6">
        <f t="shared" si="116"/>
        <v>2.7797000000000001</v>
      </c>
      <c r="I236" s="3" t="s">
        <v>10</v>
      </c>
      <c r="J236" s="3" t="s">
        <v>11</v>
      </c>
      <c r="K236" s="3" t="s">
        <v>11</v>
      </c>
      <c r="L236" s="3">
        <v>0</v>
      </c>
      <c r="M236" s="6">
        <f t="shared" si="117"/>
        <v>2.7797000000000001</v>
      </c>
      <c r="N236" s="6">
        <f t="shared" si="118"/>
        <v>0.36136100000000004</v>
      </c>
      <c r="O236" s="3"/>
      <c r="P236" s="3"/>
    </row>
    <row r="237" spans="3:16" x14ac:dyDescent="0.25">
      <c r="C237" s="21"/>
      <c r="D237" s="21"/>
      <c r="E237" s="3">
        <v>0.13</v>
      </c>
      <c r="F237" s="3">
        <v>0.45</v>
      </c>
      <c r="G237" s="21">
        <v>2.09</v>
      </c>
      <c r="H237" s="6">
        <f t="shared" si="116"/>
        <v>0.9405</v>
      </c>
      <c r="I237" s="3" t="s">
        <v>10</v>
      </c>
      <c r="J237" s="3" t="s">
        <v>11</v>
      </c>
      <c r="K237" s="3" t="s">
        <v>11</v>
      </c>
      <c r="L237" s="3">
        <v>0</v>
      </c>
      <c r="M237" s="6">
        <f t="shared" si="117"/>
        <v>0.9405</v>
      </c>
      <c r="N237" s="6">
        <f t="shared" si="118"/>
        <v>0.122265</v>
      </c>
      <c r="O237" s="3"/>
      <c r="P237" s="3"/>
    </row>
    <row r="238" spans="3:16" x14ac:dyDescent="0.25">
      <c r="C238" s="21"/>
      <c r="D238" s="21"/>
      <c r="E238" s="3">
        <v>0.13</v>
      </c>
      <c r="F238" s="3">
        <v>1.06</v>
      </c>
      <c r="G238" s="21">
        <v>2.09</v>
      </c>
      <c r="H238" s="6">
        <f t="shared" si="116"/>
        <v>2.2153999999999998</v>
      </c>
      <c r="I238" s="3" t="s">
        <v>10</v>
      </c>
      <c r="J238" s="3" t="s">
        <v>11</v>
      </c>
      <c r="K238" s="3" t="s">
        <v>11</v>
      </c>
      <c r="L238" s="3">
        <v>0</v>
      </c>
      <c r="M238" s="6">
        <f t="shared" si="117"/>
        <v>2.2153999999999998</v>
      </c>
      <c r="N238" s="6">
        <f t="shared" si="118"/>
        <v>0.28800199999999998</v>
      </c>
      <c r="O238" s="3"/>
      <c r="P238" s="3"/>
    </row>
    <row r="239" spans="3:16" x14ac:dyDescent="0.25">
      <c r="C239" s="21"/>
      <c r="D239" s="21"/>
      <c r="E239" s="3">
        <v>0.13</v>
      </c>
      <c r="F239" s="3">
        <v>0.9</v>
      </c>
      <c r="G239" s="21">
        <v>2.09</v>
      </c>
      <c r="H239" s="6">
        <f t="shared" si="116"/>
        <v>1.881</v>
      </c>
      <c r="I239" s="3" t="s">
        <v>10</v>
      </c>
      <c r="J239" s="3" t="s">
        <v>11</v>
      </c>
      <c r="K239" s="3" t="s">
        <v>11</v>
      </c>
      <c r="L239" s="3">
        <v>0</v>
      </c>
      <c r="M239" s="6">
        <f t="shared" ref="M239:M243" si="119">H239-L239</f>
        <v>1.881</v>
      </c>
      <c r="N239" s="6">
        <f t="shared" ref="N239:N243" si="120">E239*M239</f>
        <v>0.24453</v>
      </c>
      <c r="O239" s="3"/>
      <c r="P239" s="3"/>
    </row>
    <row r="240" spans="3:16" x14ac:dyDescent="0.25">
      <c r="C240" s="21"/>
      <c r="D240" s="21"/>
      <c r="E240" s="3">
        <v>0.13</v>
      </c>
      <c r="F240" s="3">
        <v>0.9</v>
      </c>
      <c r="G240" s="21">
        <v>2.09</v>
      </c>
      <c r="H240" s="6">
        <f t="shared" si="116"/>
        <v>1.881</v>
      </c>
      <c r="I240" s="3" t="s">
        <v>10</v>
      </c>
      <c r="J240" s="3" t="s">
        <v>11</v>
      </c>
      <c r="K240" s="3" t="s">
        <v>11</v>
      </c>
      <c r="L240" s="3">
        <v>0</v>
      </c>
      <c r="M240" s="6">
        <f t="shared" si="119"/>
        <v>1.881</v>
      </c>
      <c r="N240" s="6">
        <f t="shared" si="120"/>
        <v>0.24453</v>
      </c>
      <c r="O240" s="3"/>
      <c r="P240" s="3"/>
    </row>
    <row r="241" spans="3:16" x14ac:dyDescent="0.25">
      <c r="C241" s="21"/>
      <c r="D241" s="21"/>
      <c r="E241" s="3">
        <v>0.13</v>
      </c>
      <c r="F241" s="7">
        <v>0.18</v>
      </c>
      <c r="G241" s="21">
        <v>2.09</v>
      </c>
      <c r="H241" s="6">
        <f t="shared" si="116"/>
        <v>0.37619999999999998</v>
      </c>
      <c r="I241" s="3" t="s">
        <v>10</v>
      </c>
      <c r="J241" s="3" t="s">
        <v>11</v>
      </c>
      <c r="K241" s="3" t="s">
        <v>11</v>
      </c>
      <c r="L241" s="3">
        <v>0</v>
      </c>
      <c r="M241" s="6">
        <f t="shared" si="119"/>
        <v>0.37619999999999998</v>
      </c>
      <c r="N241" s="6">
        <f t="shared" si="120"/>
        <v>4.8905999999999998E-2</v>
      </c>
      <c r="O241" s="3"/>
      <c r="P241" s="3"/>
    </row>
    <row r="242" spans="3:16" x14ac:dyDescent="0.25">
      <c r="C242" s="21"/>
      <c r="D242" s="21"/>
      <c r="E242" s="3">
        <v>0.13</v>
      </c>
      <c r="F242" s="7">
        <v>0.18</v>
      </c>
      <c r="G242" s="21">
        <v>2.09</v>
      </c>
      <c r="H242" s="6">
        <f t="shared" si="116"/>
        <v>0.37619999999999998</v>
      </c>
      <c r="I242" s="3" t="s">
        <v>10</v>
      </c>
      <c r="J242" s="3" t="s">
        <v>11</v>
      </c>
      <c r="K242" s="3" t="s">
        <v>11</v>
      </c>
      <c r="L242" s="3">
        <v>0</v>
      </c>
      <c r="M242" s="6">
        <f t="shared" si="119"/>
        <v>0.37619999999999998</v>
      </c>
      <c r="N242" s="6">
        <f t="shared" si="120"/>
        <v>4.8905999999999998E-2</v>
      </c>
      <c r="O242" s="3"/>
      <c r="P242" s="3"/>
    </row>
    <row r="243" spans="3:16" x14ac:dyDescent="0.25">
      <c r="C243" s="21"/>
      <c r="D243" s="21"/>
      <c r="E243" s="3">
        <v>0.13</v>
      </c>
      <c r="F243" s="7">
        <v>1.01</v>
      </c>
      <c r="G243" s="21">
        <v>2.09</v>
      </c>
      <c r="H243" s="6">
        <f t="shared" si="116"/>
        <v>2.1109</v>
      </c>
      <c r="I243" s="3" t="s">
        <v>39</v>
      </c>
      <c r="J243" s="3">
        <v>0.61</v>
      </c>
      <c r="K243" s="3">
        <v>1.07</v>
      </c>
      <c r="L243" s="6">
        <f>J243*K243</f>
        <v>0.65270000000000006</v>
      </c>
      <c r="M243" s="6">
        <f t="shared" si="119"/>
        <v>1.4581999999999999</v>
      </c>
      <c r="N243" s="6">
        <f t="shared" si="120"/>
        <v>0.18956600000000001</v>
      </c>
      <c r="O243" s="3"/>
      <c r="P243" s="3"/>
    </row>
    <row r="244" spans="3:16" x14ac:dyDescent="0.25">
      <c r="C244" s="21"/>
      <c r="D244" s="21"/>
      <c r="E244" s="3">
        <v>0.13</v>
      </c>
      <c r="F244" s="7">
        <v>0.47</v>
      </c>
      <c r="G244" s="21">
        <v>2.09</v>
      </c>
      <c r="H244" s="6">
        <f t="shared" si="116"/>
        <v>0.98229999999999984</v>
      </c>
      <c r="I244" s="3" t="s">
        <v>10</v>
      </c>
      <c r="J244" s="3" t="s">
        <v>11</v>
      </c>
      <c r="K244" s="3" t="s">
        <v>11</v>
      </c>
      <c r="L244" s="3">
        <v>0</v>
      </c>
      <c r="M244" s="6">
        <f t="shared" ref="M244:M246" si="121">H244-L244</f>
        <v>0.98229999999999984</v>
      </c>
      <c r="N244" s="6">
        <f t="shared" ref="N244:N246" si="122">E244*M244</f>
        <v>0.12769899999999998</v>
      </c>
      <c r="O244" s="3"/>
      <c r="P244" s="3"/>
    </row>
    <row r="245" spans="3:16" x14ac:dyDescent="0.25">
      <c r="C245" s="21"/>
      <c r="D245" s="21"/>
      <c r="E245" s="3">
        <v>0.13</v>
      </c>
      <c r="F245" s="7">
        <v>1.33</v>
      </c>
      <c r="G245" s="21">
        <v>2.09</v>
      </c>
      <c r="H245" s="6">
        <f t="shared" si="116"/>
        <v>2.7797000000000001</v>
      </c>
      <c r="I245" s="3" t="s">
        <v>10</v>
      </c>
      <c r="J245" s="3" t="s">
        <v>11</v>
      </c>
      <c r="K245" s="3" t="s">
        <v>11</v>
      </c>
      <c r="L245" s="3">
        <v>0</v>
      </c>
      <c r="M245" s="6">
        <f t="shared" si="121"/>
        <v>2.7797000000000001</v>
      </c>
      <c r="N245" s="6">
        <f t="shared" si="122"/>
        <v>0.36136100000000004</v>
      </c>
      <c r="O245" s="3"/>
      <c r="P245" s="3"/>
    </row>
    <row r="246" spans="3:16" x14ac:dyDescent="0.25">
      <c r="C246" s="21"/>
      <c r="D246" s="21"/>
      <c r="E246" s="3">
        <v>0.13</v>
      </c>
      <c r="F246" s="7">
        <v>1.06</v>
      </c>
      <c r="G246" s="21">
        <v>2.09</v>
      </c>
      <c r="H246" s="6">
        <f t="shared" si="116"/>
        <v>2.2153999999999998</v>
      </c>
      <c r="I246" s="3" t="s">
        <v>39</v>
      </c>
      <c r="J246" s="3">
        <v>0.61</v>
      </c>
      <c r="K246" s="3">
        <v>1.07</v>
      </c>
      <c r="L246" s="6">
        <f>J246*K246</f>
        <v>0.65270000000000006</v>
      </c>
      <c r="M246" s="6">
        <f t="shared" si="121"/>
        <v>1.5626999999999998</v>
      </c>
      <c r="N246" s="6">
        <f t="shared" si="122"/>
        <v>0.20315099999999997</v>
      </c>
      <c r="O246" s="3"/>
      <c r="P246" s="3"/>
    </row>
    <row r="247" spans="3:16" x14ac:dyDescent="0.25">
      <c r="C247" s="21"/>
      <c r="D247" s="21"/>
      <c r="E247" s="3">
        <v>0.13</v>
      </c>
      <c r="F247" s="7">
        <v>0.9</v>
      </c>
      <c r="G247" s="21">
        <v>2.09</v>
      </c>
      <c r="H247" s="6">
        <f t="shared" si="116"/>
        <v>1.881</v>
      </c>
      <c r="I247" s="3" t="s">
        <v>10</v>
      </c>
      <c r="J247" s="3" t="s">
        <v>11</v>
      </c>
      <c r="K247" s="3" t="s">
        <v>11</v>
      </c>
      <c r="L247" s="3">
        <v>0</v>
      </c>
      <c r="M247" s="6">
        <f t="shared" ref="M247" si="123">H247-L247</f>
        <v>1.881</v>
      </c>
      <c r="N247" s="6">
        <f t="shared" ref="N247" si="124">E247*M247</f>
        <v>0.24453</v>
      </c>
      <c r="O247" s="3"/>
      <c r="P247" s="3"/>
    </row>
    <row r="248" spans="3:16" x14ac:dyDescent="0.25">
      <c r="C248" s="21">
        <v>26</v>
      </c>
      <c r="D248" s="8" t="s">
        <v>46</v>
      </c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3"/>
      <c r="P248" s="3"/>
    </row>
    <row r="249" spans="3:16" x14ac:dyDescent="0.25">
      <c r="C249" s="21"/>
      <c r="D249" s="21"/>
      <c r="E249" s="3">
        <v>0.13</v>
      </c>
      <c r="F249" s="3">
        <v>0.47</v>
      </c>
      <c r="G249" s="3">
        <v>2.09</v>
      </c>
      <c r="H249" s="6">
        <f>F249*G249</f>
        <v>0.98229999999999984</v>
      </c>
      <c r="I249" s="3" t="s">
        <v>10</v>
      </c>
      <c r="J249" s="3" t="s">
        <v>11</v>
      </c>
      <c r="K249" s="3" t="s">
        <v>11</v>
      </c>
      <c r="L249" s="3">
        <v>0</v>
      </c>
      <c r="M249" s="6">
        <f t="shared" ref="M249:M252" si="125">H249-L249</f>
        <v>0.98229999999999984</v>
      </c>
      <c r="N249" s="6">
        <f t="shared" ref="N249:N252" si="126">E249*M249</f>
        <v>0.12769899999999998</v>
      </c>
      <c r="O249" s="6">
        <f>SUM(M249:M258)</f>
        <v>20.7425</v>
      </c>
      <c r="P249" s="6">
        <f>SUM(N249:N258)</f>
        <v>2.6965249999999998</v>
      </c>
    </row>
    <row r="250" spans="3:16" x14ac:dyDescent="0.25">
      <c r="C250" s="21"/>
      <c r="D250" s="21"/>
      <c r="E250" s="3">
        <v>0.13</v>
      </c>
      <c r="F250" s="3">
        <v>0.61</v>
      </c>
      <c r="G250" s="21">
        <v>2.09</v>
      </c>
      <c r="H250" s="6">
        <f t="shared" ref="H250:H258" si="127">F250*G250</f>
        <v>1.2748999999999999</v>
      </c>
      <c r="I250" s="3" t="s">
        <v>10</v>
      </c>
      <c r="J250" s="3" t="s">
        <v>11</v>
      </c>
      <c r="K250" s="3" t="s">
        <v>11</v>
      </c>
      <c r="L250" s="3">
        <v>0</v>
      </c>
      <c r="M250" s="6">
        <f t="shared" si="125"/>
        <v>1.2748999999999999</v>
      </c>
      <c r="N250" s="6">
        <f t="shared" si="126"/>
        <v>0.165737</v>
      </c>
      <c r="O250" s="3"/>
      <c r="P250" s="3"/>
    </row>
    <row r="251" spans="3:16" x14ac:dyDescent="0.25">
      <c r="C251" s="21"/>
      <c r="D251" s="21"/>
      <c r="E251" s="3">
        <v>0.13</v>
      </c>
      <c r="F251" s="3">
        <v>1.07</v>
      </c>
      <c r="G251" s="21">
        <v>2.09</v>
      </c>
      <c r="H251" s="6">
        <f t="shared" si="127"/>
        <v>2.2363</v>
      </c>
      <c r="I251" s="3" t="s">
        <v>20</v>
      </c>
      <c r="J251" s="3">
        <v>0.61</v>
      </c>
      <c r="K251" s="3">
        <v>0.9</v>
      </c>
      <c r="L251" s="6">
        <f>J251*K251</f>
        <v>0.54900000000000004</v>
      </c>
      <c r="M251" s="6">
        <f t="shared" si="125"/>
        <v>1.6873</v>
      </c>
      <c r="N251" s="6">
        <f t="shared" si="126"/>
        <v>0.21934900000000002</v>
      </c>
      <c r="O251" s="3"/>
      <c r="P251" s="3"/>
    </row>
    <row r="252" spans="3:16" x14ac:dyDescent="0.25">
      <c r="C252" s="21"/>
      <c r="D252" s="21"/>
      <c r="E252" s="3">
        <v>0.13</v>
      </c>
      <c r="F252" s="3">
        <v>1.07</v>
      </c>
      <c r="G252" s="21">
        <v>2.09</v>
      </c>
      <c r="H252" s="6">
        <f t="shared" si="127"/>
        <v>2.2363</v>
      </c>
      <c r="I252" s="3" t="s">
        <v>20</v>
      </c>
      <c r="J252" s="3">
        <v>0.61</v>
      </c>
      <c r="K252" s="3">
        <v>0.9</v>
      </c>
      <c r="L252" s="6">
        <f>J252*K252</f>
        <v>0.54900000000000004</v>
      </c>
      <c r="M252" s="6">
        <f t="shared" si="125"/>
        <v>1.6873</v>
      </c>
      <c r="N252" s="6">
        <f t="shared" si="126"/>
        <v>0.21934900000000002</v>
      </c>
      <c r="O252" s="3"/>
      <c r="P252" s="3"/>
    </row>
    <row r="253" spans="3:16" x14ac:dyDescent="0.25">
      <c r="C253" s="21"/>
      <c r="D253" s="21"/>
      <c r="E253" s="3">
        <v>0.13</v>
      </c>
      <c r="F253" s="3">
        <v>0.61</v>
      </c>
      <c r="G253" s="21">
        <v>2.09</v>
      </c>
      <c r="H253" s="6">
        <f t="shared" si="127"/>
        <v>1.2748999999999999</v>
      </c>
      <c r="I253" s="3" t="s">
        <v>10</v>
      </c>
      <c r="J253" s="3" t="s">
        <v>11</v>
      </c>
      <c r="K253" s="3" t="s">
        <v>11</v>
      </c>
      <c r="L253" s="3">
        <v>0</v>
      </c>
      <c r="M253" s="6">
        <f t="shared" ref="M253" si="128">H253-L253</f>
        <v>1.2748999999999999</v>
      </c>
      <c r="N253" s="6">
        <f t="shared" ref="N253" si="129">E253*M253</f>
        <v>0.165737</v>
      </c>
      <c r="O253" s="3"/>
      <c r="P253" s="3"/>
    </row>
    <row r="254" spans="3:16" x14ac:dyDescent="0.25">
      <c r="C254" s="21"/>
      <c r="D254" s="21"/>
      <c r="E254" s="3">
        <v>0.13</v>
      </c>
      <c r="F254" s="3">
        <v>0.47</v>
      </c>
      <c r="G254" s="21">
        <v>2.09</v>
      </c>
      <c r="H254" s="6">
        <f t="shared" si="127"/>
        <v>0.98229999999999984</v>
      </c>
      <c r="I254" s="3" t="s">
        <v>10</v>
      </c>
      <c r="J254" s="3" t="s">
        <v>11</v>
      </c>
      <c r="K254" s="3" t="s">
        <v>11</v>
      </c>
      <c r="L254" s="3">
        <v>0</v>
      </c>
      <c r="M254" s="6">
        <f t="shared" ref="M254:M258" si="130">H254-L254</f>
        <v>0.98229999999999984</v>
      </c>
      <c r="N254" s="6">
        <f t="shared" ref="N254:N258" si="131">E254*M254</f>
        <v>0.12769899999999998</v>
      </c>
      <c r="O254" s="3"/>
      <c r="P254" s="3"/>
    </row>
    <row r="255" spans="3:16" x14ac:dyDescent="0.25">
      <c r="C255" s="21"/>
      <c r="D255" s="21"/>
      <c r="E255" s="3">
        <v>0.13</v>
      </c>
      <c r="F255" s="3">
        <v>1.04</v>
      </c>
      <c r="G255" s="21">
        <v>2.09</v>
      </c>
      <c r="H255" s="6">
        <f t="shared" si="127"/>
        <v>2.1736</v>
      </c>
      <c r="I255" s="3" t="s">
        <v>10</v>
      </c>
      <c r="J255" s="3" t="s">
        <v>11</v>
      </c>
      <c r="K255" s="3" t="s">
        <v>11</v>
      </c>
      <c r="L255" s="3">
        <v>0</v>
      </c>
      <c r="M255" s="6">
        <f t="shared" si="130"/>
        <v>2.1736</v>
      </c>
      <c r="N255" s="6">
        <f t="shared" si="131"/>
        <v>0.28256799999999999</v>
      </c>
      <c r="O255" s="3"/>
      <c r="P255" s="3"/>
    </row>
    <row r="256" spans="3:16" x14ac:dyDescent="0.25">
      <c r="C256" s="21"/>
      <c r="D256" s="21"/>
      <c r="E256" s="3">
        <v>0.13</v>
      </c>
      <c r="F256" s="3">
        <v>1.97</v>
      </c>
      <c r="G256" s="21">
        <v>2.09</v>
      </c>
      <c r="H256" s="6">
        <f t="shared" si="127"/>
        <v>4.1172999999999993</v>
      </c>
      <c r="I256" s="3" t="s">
        <v>10</v>
      </c>
      <c r="J256" s="3" t="s">
        <v>11</v>
      </c>
      <c r="K256" s="3" t="s">
        <v>11</v>
      </c>
      <c r="L256" s="3">
        <v>0</v>
      </c>
      <c r="M256" s="6">
        <f t="shared" si="130"/>
        <v>4.1172999999999993</v>
      </c>
      <c r="N256" s="6">
        <f t="shared" si="131"/>
        <v>0.53524899999999997</v>
      </c>
      <c r="O256" s="3"/>
      <c r="P256" s="3"/>
    </row>
    <row r="257" spans="3:18" x14ac:dyDescent="0.25">
      <c r="C257" s="1"/>
      <c r="D257" s="1"/>
      <c r="E257" s="3">
        <v>0.13</v>
      </c>
      <c r="F257" s="3">
        <v>2.1</v>
      </c>
      <c r="G257" s="21">
        <v>2.09</v>
      </c>
      <c r="H257" s="6">
        <f t="shared" si="127"/>
        <v>4.3890000000000002</v>
      </c>
      <c r="I257" s="3" t="s">
        <v>10</v>
      </c>
      <c r="J257" s="3" t="s">
        <v>11</v>
      </c>
      <c r="K257" s="3" t="s">
        <v>11</v>
      </c>
      <c r="L257" s="3">
        <v>0</v>
      </c>
      <c r="M257" s="6">
        <f t="shared" si="130"/>
        <v>4.3890000000000002</v>
      </c>
      <c r="N257" s="6">
        <f t="shared" si="131"/>
        <v>0.57057000000000002</v>
      </c>
      <c r="O257" s="3"/>
      <c r="P257" s="3"/>
    </row>
    <row r="258" spans="3:18" x14ac:dyDescent="0.25">
      <c r="C258" s="1"/>
      <c r="D258" s="1"/>
      <c r="E258" s="3">
        <v>0.13</v>
      </c>
      <c r="F258" s="3">
        <v>1.04</v>
      </c>
      <c r="G258" s="21">
        <v>2.09</v>
      </c>
      <c r="H258" s="6">
        <f t="shared" si="127"/>
        <v>2.1736</v>
      </c>
      <c r="I258" s="3" t="s">
        <v>10</v>
      </c>
      <c r="J258" s="3" t="s">
        <v>11</v>
      </c>
      <c r="K258" s="3" t="s">
        <v>11</v>
      </c>
      <c r="L258" s="3">
        <v>0</v>
      </c>
      <c r="M258" s="6">
        <f t="shared" si="130"/>
        <v>2.1736</v>
      </c>
      <c r="N258" s="6">
        <f t="shared" si="131"/>
        <v>0.28256799999999999</v>
      </c>
      <c r="O258" s="3"/>
      <c r="P258" s="3"/>
    </row>
    <row r="259" spans="3:18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3:18" x14ac:dyDescent="0.25">
      <c r="C260" s="1"/>
      <c r="D260" s="25" t="s">
        <v>82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">
        <f>SUM(O5:O258)</f>
        <v>561.89469999999994</v>
      </c>
      <c r="P260" s="26">
        <f>SUM(P5:P258)</f>
        <v>73.046310999999974</v>
      </c>
    </row>
    <row r="261" spans="3:18" ht="30" x14ac:dyDescent="0.25">
      <c r="C261" s="21" t="s">
        <v>66</v>
      </c>
      <c r="D261" s="40" t="s">
        <v>83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3:18" x14ac:dyDescent="0.25">
      <c r="C262" s="1"/>
      <c r="D262" s="1" t="s">
        <v>67</v>
      </c>
      <c r="E262" s="12">
        <v>0.13</v>
      </c>
      <c r="F262" s="12">
        <f>1.2+0.6+0.45+1.33+1.45+1.07+1.52+0.74+0.3+0.47+2.1+1.99+1.06+1.04+1.38+1.52+1.17+0.67+0.68</f>
        <v>20.740000000000002</v>
      </c>
      <c r="G262" s="12">
        <v>2.09</v>
      </c>
      <c r="H262" s="6">
        <f>F262*G262</f>
        <v>43.346600000000002</v>
      </c>
      <c r="I262" s="12" t="s">
        <v>20</v>
      </c>
      <c r="J262" s="12">
        <v>0.61</v>
      </c>
      <c r="K262" s="12">
        <v>0.91</v>
      </c>
      <c r="L262" s="6">
        <f>J262*K262</f>
        <v>0.55510000000000004</v>
      </c>
      <c r="M262" s="6">
        <f>H262-L262-L263-L264-L265</f>
        <v>38.847699999999996</v>
      </c>
      <c r="N262" s="6">
        <f>M262*E262</f>
        <v>5.0502009999999995</v>
      </c>
      <c r="O262" s="6">
        <f>M262</f>
        <v>38.847699999999996</v>
      </c>
      <c r="P262" s="27">
        <f>N262</f>
        <v>5.0502009999999995</v>
      </c>
    </row>
    <row r="263" spans="3:18" x14ac:dyDescent="0.25">
      <c r="C263" s="1"/>
      <c r="D263" s="1"/>
      <c r="E263" s="12"/>
      <c r="F263" s="12"/>
      <c r="G263" s="12"/>
      <c r="H263" s="12"/>
      <c r="I263" s="12" t="s">
        <v>20</v>
      </c>
      <c r="J263" s="12">
        <v>0.61</v>
      </c>
      <c r="K263" s="12">
        <v>0.91</v>
      </c>
      <c r="L263" s="6">
        <f t="shared" ref="L263:L265" si="132">J263*K263</f>
        <v>0.55510000000000004</v>
      </c>
      <c r="M263" s="1"/>
      <c r="N263" s="1"/>
      <c r="O263" s="1"/>
      <c r="P263" s="1"/>
      <c r="R263">
        <f>540*10.764</f>
        <v>5812.5599999999995</v>
      </c>
    </row>
    <row r="264" spans="3:18" x14ac:dyDescent="0.25">
      <c r="C264" s="1"/>
      <c r="D264" s="1"/>
      <c r="E264" s="12"/>
      <c r="F264" s="12"/>
      <c r="G264" s="12"/>
      <c r="H264" s="12"/>
      <c r="I264" s="12" t="s">
        <v>39</v>
      </c>
      <c r="J264" s="12">
        <v>0.61</v>
      </c>
      <c r="K264" s="12">
        <v>1.07</v>
      </c>
      <c r="L264" s="6">
        <f t="shared" si="132"/>
        <v>0.65270000000000006</v>
      </c>
      <c r="M264" s="1"/>
      <c r="N264" s="1"/>
      <c r="O264" s="1"/>
      <c r="P264" s="1"/>
    </row>
    <row r="265" spans="3:18" x14ac:dyDescent="0.25">
      <c r="C265" s="1"/>
      <c r="D265" s="1"/>
      <c r="E265" s="12"/>
      <c r="F265" s="12"/>
      <c r="G265" s="12"/>
      <c r="H265" s="12"/>
      <c r="I265" s="12" t="s">
        <v>47</v>
      </c>
      <c r="J265" s="12">
        <v>1.52</v>
      </c>
      <c r="K265" s="12">
        <v>1.8</v>
      </c>
      <c r="L265" s="6">
        <f t="shared" si="132"/>
        <v>2.7360000000000002</v>
      </c>
      <c r="M265" s="1"/>
      <c r="N265" s="1"/>
      <c r="O265" s="1"/>
      <c r="P265" s="1"/>
    </row>
    <row r="266" spans="3:18" ht="15.75" thickBot="1" x14ac:dyDescent="0.3"/>
    <row r="267" spans="3:18" ht="20.25" thickBot="1" x14ac:dyDescent="0.35">
      <c r="C267" s="57" t="s">
        <v>144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9"/>
    </row>
    <row r="268" spans="3:18" x14ac:dyDescent="0.25">
      <c r="C268" s="29">
        <v>1</v>
      </c>
      <c r="D268" s="30" t="s">
        <v>89</v>
      </c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6">
        <f>SUM(M269:M276)</f>
        <v>21.0336</v>
      </c>
      <c r="P268" s="6">
        <f>SUM(N269:N276)</f>
        <v>2.7343679999999999</v>
      </c>
    </row>
    <row r="269" spans="3:18" x14ac:dyDescent="0.25">
      <c r="C269" s="1"/>
      <c r="D269" s="1" t="s">
        <v>69</v>
      </c>
      <c r="E269" s="12">
        <v>0.13</v>
      </c>
      <c r="F269" s="12">
        <v>2.27</v>
      </c>
      <c r="G269" s="12">
        <f>1.22-0.1</f>
        <v>1.1199999999999999</v>
      </c>
      <c r="H269" s="6">
        <f>F269*G269</f>
        <v>2.5423999999999998</v>
      </c>
      <c r="I269" s="12" t="s">
        <v>10</v>
      </c>
      <c r="J269" s="12" t="s">
        <v>11</v>
      </c>
      <c r="K269" s="12" t="s">
        <v>11</v>
      </c>
      <c r="L269" s="12">
        <v>0</v>
      </c>
      <c r="M269" s="6">
        <f t="shared" ref="M269" si="133">H269-L269</f>
        <v>2.5423999999999998</v>
      </c>
      <c r="N269" s="6">
        <f t="shared" ref="N269" si="134">E269*M269</f>
        <v>0.33051199999999997</v>
      </c>
    </row>
    <row r="270" spans="3:18" x14ac:dyDescent="0.25">
      <c r="C270" s="1"/>
      <c r="D270" s="1" t="s">
        <v>70</v>
      </c>
      <c r="E270" s="12">
        <v>0.13</v>
      </c>
      <c r="F270" s="12">
        <v>2.27</v>
      </c>
      <c r="G270" s="21">
        <f t="shared" ref="G270:G276" si="135">1.22-0.1</f>
        <v>1.1199999999999999</v>
      </c>
      <c r="H270" s="6">
        <f t="shared" ref="H270:H276" si="136">F270*G270</f>
        <v>2.5423999999999998</v>
      </c>
      <c r="I270" s="12" t="s">
        <v>10</v>
      </c>
      <c r="J270" s="12" t="s">
        <v>11</v>
      </c>
      <c r="K270" s="12" t="s">
        <v>11</v>
      </c>
      <c r="L270" s="12">
        <v>0</v>
      </c>
      <c r="M270" s="6">
        <f t="shared" ref="M270:M276" si="137">H270-L270</f>
        <v>2.5423999999999998</v>
      </c>
      <c r="N270" s="6">
        <f t="shared" ref="N270:N276" si="138">E270*M270</f>
        <v>0.33051199999999997</v>
      </c>
      <c r="O270" s="1"/>
      <c r="P270" s="1"/>
    </row>
    <row r="271" spans="3:18" x14ac:dyDescent="0.25">
      <c r="C271" s="1"/>
      <c r="D271" s="1" t="s">
        <v>71</v>
      </c>
      <c r="E271" s="12">
        <v>0.13</v>
      </c>
      <c r="F271" s="12">
        <v>2.27</v>
      </c>
      <c r="G271" s="21">
        <f t="shared" si="135"/>
        <v>1.1199999999999999</v>
      </c>
      <c r="H271" s="6">
        <f t="shared" si="136"/>
        <v>2.5423999999999998</v>
      </c>
      <c r="I271" s="12" t="s">
        <v>10</v>
      </c>
      <c r="J271" s="12" t="s">
        <v>11</v>
      </c>
      <c r="K271" s="12" t="s">
        <v>11</v>
      </c>
      <c r="L271" s="12">
        <v>0</v>
      </c>
      <c r="M271" s="6">
        <f t="shared" si="137"/>
        <v>2.5423999999999998</v>
      </c>
      <c r="N271" s="6">
        <f t="shared" si="138"/>
        <v>0.33051199999999997</v>
      </c>
      <c r="O271" s="1"/>
      <c r="P271" s="1"/>
    </row>
    <row r="272" spans="3:18" x14ac:dyDescent="0.25">
      <c r="C272" s="1"/>
      <c r="D272" s="1" t="s">
        <v>72</v>
      </c>
      <c r="E272" s="12">
        <v>0.13</v>
      </c>
      <c r="F272" s="12">
        <v>2.44</v>
      </c>
      <c r="G272" s="21">
        <f t="shared" si="135"/>
        <v>1.1199999999999999</v>
      </c>
      <c r="H272" s="6">
        <f t="shared" si="136"/>
        <v>2.7327999999999997</v>
      </c>
      <c r="I272" s="12" t="s">
        <v>10</v>
      </c>
      <c r="J272" s="12" t="s">
        <v>11</v>
      </c>
      <c r="K272" s="12" t="s">
        <v>11</v>
      </c>
      <c r="L272" s="12">
        <v>0</v>
      </c>
      <c r="M272" s="6">
        <f t="shared" si="137"/>
        <v>2.7327999999999997</v>
      </c>
      <c r="N272" s="6">
        <f t="shared" si="138"/>
        <v>0.35526399999999997</v>
      </c>
      <c r="O272" s="1"/>
      <c r="P272" s="1"/>
    </row>
    <row r="273" spans="3:16" x14ac:dyDescent="0.25">
      <c r="C273" s="1"/>
      <c r="D273" s="1" t="s">
        <v>73</v>
      </c>
      <c r="E273" s="12">
        <v>0.13</v>
      </c>
      <c r="F273" s="12">
        <v>2.41</v>
      </c>
      <c r="G273" s="21">
        <f t="shared" si="135"/>
        <v>1.1199999999999999</v>
      </c>
      <c r="H273" s="6">
        <f t="shared" si="136"/>
        <v>2.6991999999999998</v>
      </c>
      <c r="I273" s="12" t="s">
        <v>10</v>
      </c>
      <c r="J273" s="12" t="s">
        <v>11</v>
      </c>
      <c r="K273" s="12" t="s">
        <v>11</v>
      </c>
      <c r="L273" s="12">
        <v>0</v>
      </c>
      <c r="M273" s="6">
        <f t="shared" si="137"/>
        <v>2.6991999999999998</v>
      </c>
      <c r="N273" s="6">
        <f t="shared" si="138"/>
        <v>0.35089599999999999</v>
      </c>
      <c r="O273" s="1"/>
      <c r="P273" s="1"/>
    </row>
    <row r="274" spans="3:16" x14ac:dyDescent="0.25">
      <c r="C274" s="1"/>
      <c r="D274" s="1" t="s">
        <v>74</v>
      </c>
      <c r="E274" s="12">
        <v>0.13</v>
      </c>
      <c r="F274" s="12">
        <v>2.44</v>
      </c>
      <c r="G274" s="21">
        <f t="shared" si="135"/>
        <v>1.1199999999999999</v>
      </c>
      <c r="H274" s="6">
        <f t="shared" si="136"/>
        <v>2.7327999999999997</v>
      </c>
      <c r="I274" s="12" t="s">
        <v>10</v>
      </c>
      <c r="J274" s="12" t="s">
        <v>11</v>
      </c>
      <c r="K274" s="12" t="s">
        <v>11</v>
      </c>
      <c r="L274" s="12">
        <v>0</v>
      </c>
      <c r="M274" s="6">
        <f t="shared" si="137"/>
        <v>2.7327999999999997</v>
      </c>
      <c r="N274" s="6">
        <f t="shared" si="138"/>
        <v>0.35526399999999997</v>
      </c>
      <c r="O274" s="1"/>
      <c r="P274" s="1"/>
    </row>
    <row r="275" spans="3:16" x14ac:dyDescent="0.25">
      <c r="C275" s="1"/>
      <c r="D275" s="1" t="s">
        <v>75</v>
      </c>
      <c r="E275" s="12">
        <v>0.13</v>
      </c>
      <c r="F275" s="12">
        <v>2.44</v>
      </c>
      <c r="G275" s="21">
        <f t="shared" si="135"/>
        <v>1.1199999999999999</v>
      </c>
      <c r="H275" s="6">
        <f t="shared" si="136"/>
        <v>2.7327999999999997</v>
      </c>
      <c r="I275" s="12" t="s">
        <v>10</v>
      </c>
      <c r="J275" s="12" t="s">
        <v>11</v>
      </c>
      <c r="K275" s="12" t="s">
        <v>11</v>
      </c>
      <c r="L275" s="12">
        <v>0</v>
      </c>
      <c r="M275" s="6">
        <f t="shared" si="137"/>
        <v>2.7327999999999997</v>
      </c>
      <c r="N275" s="6">
        <f t="shared" si="138"/>
        <v>0.35526399999999997</v>
      </c>
      <c r="O275" s="1"/>
      <c r="P275" s="1"/>
    </row>
    <row r="276" spans="3:16" x14ac:dyDescent="0.25">
      <c r="C276" s="1"/>
      <c r="D276" s="1" t="s">
        <v>76</v>
      </c>
      <c r="E276" s="12">
        <v>0.13</v>
      </c>
      <c r="F276" s="12">
        <v>2.2400000000000002</v>
      </c>
      <c r="G276" s="21">
        <f t="shared" si="135"/>
        <v>1.1199999999999999</v>
      </c>
      <c r="H276" s="6">
        <f t="shared" si="136"/>
        <v>2.5087999999999999</v>
      </c>
      <c r="I276" s="12" t="s">
        <v>10</v>
      </c>
      <c r="J276" s="12" t="s">
        <v>11</v>
      </c>
      <c r="K276" s="12" t="s">
        <v>11</v>
      </c>
      <c r="L276" s="12">
        <v>0</v>
      </c>
      <c r="M276" s="6">
        <f t="shared" si="137"/>
        <v>2.5087999999999999</v>
      </c>
      <c r="N276" s="6">
        <f t="shared" si="138"/>
        <v>0.32614399999999999</v>
      </c>
      <c r="O276" s="1"/>
      <c r="P276" s="1"/>
    </row>
    <row r="277" spans="3:16" x14ac:dyDescent="0.25">
      <c r="C277" s="12">
        <v>2</v>
      </c>
      <c r="D277" s="1" t="s">
        <v>86</v>
      </c>
      <c r="G277" s="1"/>
      <c r="H277" s="1"/>
      <c r="I277" s="1"/>
      <c r="J277" s="1"/>
      <c r="K277" s="1"/>
      <c r="L277" s="1"/>
      <c r="M277" s="1"/>
      <c r="N277" s="1"/>
      <c r="O277" s="6">
        <f>SUM(M278:M290)</f>
        <v>18.704000000000001</v>
      </c>
      <c r="P277" s="6">
        <f>SUM(N278:N290)</f>
        <v>2.4315200000000003</v>
      </c>
    </row>
    <row r="278" spans="3:16" x14ac:dyDescent="0.25">
      <c r="C278" s="1"/>
      <c r="D278" s="1"/>
      <c r="E278" s="12">
        <v>0.13</v>
      </c>
      <c r="F278" s="12">
        <v>0.84</v>
      </c>
      <c r="G278" s="12">
        <v>1.1200000000000001</v>
      </c>
      <c r="H278" s="6">
        <f>F278*G278</f>
        <v>0.94080000000000008</v>
      </c>
      <c r="I278" s="12" t="s">
        <v>10</v>
      </c>
      <c r="J278" s="12" t="s">
        <v>11</v>
      </c>
      <c r="K278" s="12" t="s">
        <v>11</v>
      </c>
      <c r="L278" s="12">
        <v>0</v>
      </c>
      <c r="M278" s="6">
        <f t="shared" ref="M278" si="139">H278-L278</f>
        <v>0.94080000000000008</v>
      </c>
      <c r="N278" s="6">
        <f t="shared" ref="N278" si="140">E278*M278</f>
        <v>0.12230400000000001</v>
      </c>
      <c r="P278" s="1"/>
    </row>
    <row r="279" spans="3:16" x14ac:dyDescent="0.25">
      <c r="C279" s="1"/>
      <c r="D279" s="1"/>
      <c r="E279" s="12">
        <v>0.13</v>
      </c>
      <c r="F279" s="12">
        <v>1.37</v>
      </c>
      <c r="G279" s="21">
        <v>1.1200000000000001</v>
      </c>
      <c r="H279" s="6">
        <f t="shared" ref="H279:H287" si="141">F279*G279</f>
        <v>1.5344000000000002</v>
      </c>
      <c r="I279" s="12" t="s">
        <v>10</v>
      </c>
      <c r="J279" s="12" t="s">
        <v>11</v>
      </c>
      <c r="K279" s="12" t="s">
        <v>11</v>
      </c>
      <c r="L279" s="12">
        <v>0</v>
      </c>
      <c r="M279" s="6">
        <f t="shared" ref="M279:M287" si="142">H279-L279</f>
        <v>1.5344000000000002</v>
      </c>
      <c r="N279" s="6">
        <f t="shared" ref="N279:N287" si="143">E279*M279</f>
        <v>0.19947200000000004</v>
      </c>
      <c r="O279" s="1"/>
      <c r="P279" s="1"/>
    </row>
    <row r="280" spans="3:16" x14ac:dyDescent="0.25">
      <c r="C280" s="1"/>
      <c r="D280" s="1"/>
      <c r="E280" s="12">
        <v>0.13</v>
      </c>
      <c r="F280" s="12">
        <v>1.04</v>
      </c>
      <c r="G280" s="21">
        <v>1.1200000000000001</v>
      </c>
      <c r="H280" s="6">
        <f t="shared" si="141"/>
        <v>1.1648000000000001</v>
      </c>
      <c r="I280" s="12" t="s">
        <v>10</v>
      </c>
      <c r="J280" s="12" t="s">
        <v>11</v>
      </c>
      <c r="K280" s="12" t="s">
        <v>11</v>
      </c>
      <c r="L280" s="12">
        <v>0</v>
      </c>
      <c r="M280" s="6">
        <f t="shared" si="142"/>
        <v>1.1648000000000001</v>
      </c>
      <c r="N280" s="6">
        <f t="shared" si="143"/>
        <v>0.151424</v>
      </c>
      <c r="O280" s="1"/>
      <c r="P280" s="1"/>
    </row>
    <row r="281" spans="3:16" x14ac:dyDescent="0.25">
      <c r="C281" s="1"/>
      <c r="D281" s="1"/>
      <c r="E281" s="12">
        <v>0.13</v>
      </c>
      <c r="F281" s="12">
        <v>1.2</v>
      </c>
      <c r="G281" s="21">
        <v>1.1200000000000001</v>
      </c>
      <c r="H281" s="6">
        <f t="shared" si="141"/>
        <v>1.3440000000000001</v>
      </c>
      <c r="I281" s="12" t="s">
        <v>10</v>
      </c>
      <c r="J281" s="12" t="s">
        <v>11</v>
      </c>
      <c r="K281" s="12" t="s">
        <v>11</v>
      </c>
      <c r="L281" s="12">
        <v>0</v>
      </c>
      <c r="M281" s="6">
        <f t="shared" si="142"/>
        <v>1.3440000000000001</v>
      </c>
      <c r="N281" s="6">
        <f t="shared" si="143"/>
        <v>0.17472000000000001</v>
      </c>
      <c r="O281" s="1"/>
      <c r="P281" s="1"/>
    </row>
    <row r="282" spans="3:16" x14ac:dyDescent="0.25">
      <c r="C282" s="1"/>
      <c r="D282" s="1"/>
      <c r="E282" s="12">
        <v>0.13</v>
      </c>
      <c r="F282" s="12">
        <v>1.24</v>
      </c>
      <c r="G282" s="21">
        <v>1.1200000000000001</v>
      </c>
      <c r="H282" s="6">
        <f t="shared" si="141"/>
        <v>1.3888</v>
      </c>
      <c r="I282" s="12" t="s">
        <v>10</v>
      </c>
      <c r="J282" s="12" t="s">
        <v>11</v>
      </c>
      <c r="K282" s="12" t="s">
        <v>11</v>
      </c>
      <c r="L282" s="12">
        <v>0</v>
      </c>
      <c r="M282" s="6">
        <f t="shared" si="142"/>
        <v>1.3888</v>
      </c>
      <c r="N282" s="6">
        <f t="shared" si="143"/>
        <v>0.18054400000000001</v>
      </c>
      <c r="O282" s="1"/>
      <c r="P282" s="1"/>
    </row>
    <row r="283" spans="3:16" x14ac:dyDescent="0.25">
      <c r="C283" s="1"/>
      <c r="D283" s="1"/>
      <c r="E283" s="12">
        <v>0.13</v>
      </c>
      <c r="F283" s="12">
        <v>1.07</v>
      </c>
      <c r="G283" s="21">
        <v>1.1200000000000001</v>
      </c>
      <c r="H283" s="6">
        <f t="shared" si="141"/>
        <v>1.1984000000000001</v>
      </c>
      <c r="I283" s="12" t="s">
        <v>10</v>
      </c>
      <c r="J283" s="12" t="s">
        <v>11</v>
      </c>
      <c r="K283" s="12" t="s">
        <v>11</v>
      </c>
      <c r="L283" s="12">
        <v>0</v>
      </c>
      <c r="M283" s="6">
        <f t="shared" si="142"/>
        <v>1.1984000000000001</v>
      </c>
      <c r="N283" s="6">
        <f t="shared" si="143"/>
        <v>0.15579200000000001</v>
      </c>
      <c r="O283" s="1"/>
      <c r="P283" s="1"/>
    </row>
    <row r="284" spans="3:16" x14ac:dyDescent="0.25">
      <c r="C284" s="1"/>
      <c r="D284" s="1"/>
      <c r="E284" s="12">
        <v>0.13</v>
      </c>
      <c r="F284" s="12">
        <v>1.37</v>
      </c>
      <c r="G284" s="21">
        <v>1.1200000000000001</v>
      </c>
      <c r="H284" s="6">
        <f t="shared" si="141"/>
        <v>1.5344000000000002</v>
      </c>
      <c r="I284" s="12" t="s">
        <v>10</v>
      </c>
      <c r="J284" s="12" t="s">
        <v>11</v>
      </c>
      <c r="K284" s="12" t="s">
        <v>11</v>
      </c>
      <c r="L284" s="12">
        <v>0</v>
      </c>
      <c r="M284" s="6">
        <f t="shared" si="142"/>
        <v>1.5344000000000002</v>
      </c>
      <c r="N284" s="6">
        <f t="shared" si="143"/>
        <v>0.19947200000000004</v>
      </c>
      <c r="O284" s="1"/>
      <c r="P284" s="1"/>
    </row>
    <row r="285" spans="3:16" x14ac:dyDescent="0.25">
      <c r="C285" s="1"/>
      <c r="D285" s="1"/>
      <c r="E285" s="12">
        <v>0.13</v>
      </c>
      <c r="F285" s="12">
        <v>1.07</v>
      </c>
      <c r="G285" s="21">
        <v>1.1200000000000001</v>
      </c>
      <c r="H285" s="6">
        <f t="shared" si="141"/>
        <v>1.1984000000000001</v>
      </c>
      <c r="I285" s="12" t="s">
        <v>10</v>
      </c>
      <c r="J285" s="12" t="s">
        <v>11</v>
      </c>
      <c r="K285" s="12" t="s">
        <v>11</v>
      </c>
      <c r="L285" s="12">
        <v>0</v>
      </c>
      <c r="M285" s="6">
        <f t="shared" si="142"/>
        <v>1.1984000000000001</v>
      </c>
      <c r="N285" s="6">
        <f t="shared" si="143"/>
        <v>0.15579200000000001</v>
      </c>
      <c r="O285" s="1"/>
      <c r="P285" s="1"/>
    </row>
    <row r="286" spans="3:16" x14ac:dyDescent="0.25">
      <c r="C286" s="12"/>
      <c r="D286" s="12"/>
      <c r="E286" s="12">
        <v>0.13</v>
      </c>
      <c r="F286" s="7">
        <v>1.2</v>
      </c>
      <c r="G286" s="21">
        <v>1.1200000000000001</v>
      </c>
      <c r="H286" s="6">
        <f t="shared" si="141"/>
        <v>1.3440000000000001</v>
      </c>
      <c r="I286" s="12" t="s">
        <v>10</v>
      </c>
      <c r="J286" s="12" t="s">
        <v>11</v>
      </c>
      <c r="K286" s="12" t="s">
        <v>11</v>
      </c>
      <c r="L286" s="12">
        <v>0</v>
      </c>
      <c r="M286" s="6">
        <f t="shared" si="142"/>
        <v>1.3440000000000001</v>
      </c>
      <c r="N286" s="6">
        <f t="shared" si="143"/>
        <v>0.17472000000000001</v>
      </c>
      <c r="O286" s="12"/>
      <c r="P286" s="12"/>
    </row>
    <row r="287" spans="3:16" x14ac:dyDescent="0.25">
      <c r="C287" s="12"/>
      <c r="D287" s="12"/>
      <c r="E287" s="12">
        <v>0.13</v>
      </c>
      <c r="F287" s="7">
        <v>1.24</v>
      </c>
      <c r="G287" s="21">
        <v>1.1200000000000001</v>
      </c>
      <c r="H287" s="6">
        <f t="shared" si="141"/>
        <v>1.3888</v>
      </c>
      <c r="I287" s="12" t="s">
        <v>10</v>
      </c>
      <c r="J287" s="12" t="s">
        <v>11</v>
      </c>
      <c r="K287" s="12" t="s">
        <v>11</v>
      </c>
      <c r="L287" s="12">
        <v>0</v>
      </c>
      <c r="M287" s="6">
        <f t="shared" si="142"/>
        <v>1.3888</v>
      </c>
      <c r="N287" s="6">
        <f t="shared" si="143"/>
        <v>0.18054400000000001</v>
      </c>
      <c r="O287" s="12"/>
      <c r="P287" s="12"/>
    </row>
    <row r="288" spans="3:16" x14ac:dyDescent="0.25">
      <c r="C288" s="21"/>
      <c r="D288" s="21"/>
      <c r="E288" s="21">
        <v>0.13</v>
      </c>
      <c r="F288" s="32">
        <v>2.38</v>
      </c>
      <c r="G288" s="21">
        <v>1.1200000000000001</v>
      </c>
      <c r="H288" s="6">
        <f t="shared" ref="H288:H290" si="144">F288*G288</f>
        <v>2.6656</v>
      </c>
      <c r="I288" s="21" t="s">
        <v>10</v>
      </c>
      <c r="J288" s="21" t="s">
        <v>11</v>
      </c>
      <c r="K288" s="21" t="s">
        <v>11</v>
      </c>
      <c r="L288" s="21">
        <v>0</v>
      </c>
      <c r="M288" s="6">
        <f t="shared" ref="M288:M290" si="145">H288-L288</f>
        <v>2.6656</v>
      </c>
      <c r="N288" s="6">
        <f t="shared" ref="N288:N290" si="146">E288*M288</f>
        <v>0.346528</v>
      </c>
      <c r="O288" s="21"/>
      <c r="P288" s="21"/>
    </row>
    <row r="289" spans="3:16" x14ac:dyDescent="0.25">
      <c r="C289" s="21"/>
      <c r="D289" s="21"/>
      <c r="E289" s="21">
        <v>0.13</v>
      </c>
      <c r="F289" s="32">
        <v>1.34</v>
      </c>
      <c r="G289" s="21">
        <v>1.1200000000000001</v>
      </c>
      <c r="H289" s="6">
        <f t="shared" si="144"/>
        <v>1.5008000000000001</v>
      </c>
      <c r="I289" s="21" t="s">
        <v>10</v>
      </c>
      <c r="J289" s="21" t="s">
        <v>11</v>
      </c>
      <c r="K289" s="21" t="s">
        <v>11</v>
      </c>
      <c r="L289" s="21">
        <v>0</v>
      </c>
      <c r="M289" s="6">
        <f t="shared" si="145"/>
        <v>1.5008000000000001</v>
      </c>
      <c r="N289" s="6">
        <f t="shared" si="146"/>
        <v>0.19510400000000003</v>
      </c>
      <c r="O289" s="21"/>
      <c r="P289" s="21"/>
    </row>
    <row r="290" spans="3:16" x14ac:dyDescent="0.25">
      <c r="C290" s="21"/>
      <c r="D290" s="21"/>
      <c r="E290" s="21">
        <v>0.13</v>
      </c>
      <c r="F290" s="32">
        <v>1.34</v>
      </c>
      <c r="G290" s="21">
        <v>1.1200000000000001</v>
      </c>
      <c r="H290" s="6">
        <f t="shared" si="144"/>
        <v>1.5008000000000001</v>
      </c>
      <c r="I290" s="21" t="s">
        <v>10</v>
      </c>
      <c r="J290" s="21" t="s">
        <v>11</v>
      </c>
      <c r="K290" s="21" t="s">
        <v>11</v>
      </c>
      <c r="L290" s="21">
        <v>0</v>
      </c>
      <c r="M290" s="6">
        <f t="shared" si="145"/>
        <v>1.5008000000000001</v>
      </c>
      <c r="N290" s="6">
        <f t="shared" si="146"/>
        <v>0.19510400000000003</v>
      </c>
      <c r="O290" s="21"/>
      <c r="P290" s="21"/>
    </row>
    <row r="291" spans="3:16" x14ac:dyDescent="0.25">
      <c r="C291" s="12">
        <v>3</v>
      </c>
      <c r="D291" s="1" t="s">
        <v>87</v>
      </c>
      <c r="E291" s="22"/>
      <c r="F291" s="7"/>
      <c r="G291" s="1"/>
      <c r="H291" s="1"/>
      <c r="I291" s="12"/>
      <c r="J291" s="12"/>
      <c r="K291" s="12"/>
      <c r="L291" s="12"/>
      <c r="M291" s="6"/>
      <c r="N291" s="6"/>
      <c r="O291" s="6">
        <f>SUM(M292:M293)</f>
        <v>12.756800000000002</v>
      </c>
      <c r="P291" s="6">
        <f>SUM(N292:N293)</f>
        <v>1.6583840000000003</v>
      </c>
    </row>
    <row r="292" spans="3:16" x14ac:dyDescent="0.25">
      <c r="C292" s="1"/>
      <c r="D292" s="1"/>
      <c r="E292" s="12">
        <v>0.13</v>
      </c>
      <c r="F292" s="12">
        <v>3.61</v>
      </c>
      <c r="G292" s="12">
        <v>1.1200000000000001</v>
      </c>
      <c r="H292" s="6">
        <f t="shared" ref="H292" si="147">F292*G292</f>
        <v>4.0432000000000006</v>
      </c>
      <c r="I292" s="12" t="s">
        <v>10</v>
      </c>
      <c r="J292" s="12" t="s">
        <v>11</v>
      </c>
      <c r="K292" s="12" t="s">
        <v>11</v>
      </c>
      <c r="L292" s="12">
        <v>0</v>
      </c>
      <c r="M292" s="6">
        <f t="shared" ref="M292" si="148">H292-L292</f>
        <v>4.0432000000000006</v>
      </c>
      <c r="N292" s="6">
        <f t="shared" ref="N292" si="149">E292*M292</f>
        <v>0.52561600000000008</v>
      </c>
      <c r="P292" s="1"/>
    </row>
    <row r="293" spans="3:16" x14ac:dyDescent="0.25">
      <c r="C293" s="1"/>
      <c r="D293" s="1"/>
      <c r="E293" s="12">
        <v>0.13</v>
      </c>
      <c r="F293" s="7">
        <v>7.78</v>
      </c>
      <c r="G293" s="21">
        <v>1.1200000000000001</v>
      </c>
      <c r="H293" s="6">
        <f t="shared" ref="H293" si="150">F293*G293</f>
        <v>8.7136000000000013</v>
      </c>
      <c r="I293" s="12" t="s">
        <v>10</v>
      </c>
      <c r="J293" s="12" t="s">
        <v>11</v>
      </c>
      <c r="K293" s="12" t="s">
        <v>11</v>
      </c>
      <c r="L293" s="12">
        <v>0</v>
      </c>
      <c r="M293" s="6">
        <f t="shared" ref="M293" si="151">H293-L293</f>
        <v>8.7136000000000013</v>
      </c>
      <c r="N293" s="6">
        <f t="shared" ref="N293" si="152">E293*M293</f>
        <v>1.1327680000000002</v>
      </c>
      <c r="O293" s="23"/>
      <c r="P293" s="1"/>
    </row>
    <row r="294" spans="3:16" x14ac:dyDescent="0.25">
      <c r="C294" s="12">
        <v>4</v>
      </c>
      <c r="D294" s="1" t="s">
        <v>88</v>
      </c>
      <c r="E294" s="12"/>
      <c r="F294" s="7"/>
      <c r="G294" s="12"/>
      <c r="H294" s="12"/>
      <c r="I294" s="12"/>
      <c r="J294" s="12"/>
      <c r="K294" s="12"/>
      <c r="L294" s="12"/>
      <c r="M294" s="6"/>
      <c r="N294" s="6"/>
      <c r="O294" s="24">
        <f>SUM(M295:M300)</f>
        <v>26.924800000000005</v>
      </c>
      <c r="P294" s="6">
        <f>SUM(N295:N300)</f>
        <v>3.5002240000000007</v>
      </c>
    </row>
    <row r="295" spans="3:16" x14ac:dyDescent="0.25">
      <c r="C295" s="1"/>
      <c r="D295" s="1"/>
      <c r="E295" s="12">
        <v>0.13</v>
      </c>
      <c r="F295" s="32">
        <v>2.12</v>
      </c>
      <c r="G295" s="12">
        <v>1.1200000000000001</v>
      </c>
      <c r="H295" s="6">
        <f t="shared" ref="H295" si="153">F295*G295</f>
        <v>2.3744000000000005</v>
      </c>
      <c r="I295" s="12" t="s">
        <v>10</v>
      </c>
      <c r="J295" s="12" t="s">
        <v>11</v>
      </c>
      <c r="K295" s="12" t="s">
        <v>11</v>
      </c>
      <c r="L295" s="12">
        <v>0</v>
      </c>
      <c r="M295" s="6">
        <f t="shared" ref="M295" si="154">H295-L295</f>
        <v>2.3744000000000005</v>
      </c>
      <c r="N295" s="6">
        <f t="shared" ref="N295" si="155">E295*M295</f>
        <v>0.30867200000000006</v>
      </c>
      <c r="P295" s="1"/>
    </row>
    <row r="296" spans="3:16" x14ac:dyDescent="0.25">
      <c r="C296" s="1"/>
      <c r="D296" s="1"/>
      <c r="E296" s="12">
        <v>0.13</v>
      </c>
      <c r="F296" s="32">
        <v>7.78</v>
      </c>
      <c r="G296" s="21">
        <v>1.1200000000000001</v>
      </c>
      <c r="H296" s="6">
        <f t="shared" ref="H296" si="156">F296*G296</f>
        <v>8.7136000000000013</v>
      </c>
      <c r="I296" s="12" t="s">
        <v>10</v>
      </c>
      <c r="J296" s="12" t="s">
        <v>11</v>
      </c>
      <c r="K296" s="12" t="s">
        <v>11</v>
      </c>
      <c r="L296" s="12">
        <v>0</v>
      </c>
      <c r="M296" s="6">
        <f t="shared" ref="M296" si="157">H296-L296</f>
        <v>8.7136000000000013</v>
      </c>
      <c r="N296" s="6">
        <f t="shared" ref="N296" si="158">E296*M296</f>
        <v>1.1327680000000002</v>
      </c>
      <c r="O296" s="1"/>
      <c r="P296" s="1"/>
    </row>
    <row r="297" spans="3:16" x14ac:dyDescent="0.25">
      <c r="C297" s="1"/>
      <c r="D297" s="1"/>
      <c r="E297" s="12">
        <v>0.13</v>
      </c>
      <c r="F297" s="32">
        <v>2.12</v>
      </c>
      <c r="G297" s="21">
        <v>1.1200000000000001</v>
      </c>
      <c r="H297" s="6">
        <f t="shared" ref="H297:H299" si="159">F297*G297</f>
        <v>2.3744000000000005</v>
      </c>
      <c r="I297" s="12" t="s">
        <v>10</v>
      </c>
      <c r="J297" s="12" t="s">
        <v>11</v>
      </c>
      <c r="K297" s="12" t="s">
        <v>11</v>
      </c>
      <c r="L297" s="12">
        <v>0</v>
      </c>
      <c r="M297" s="6">
        <f t="shared" ref="M297:M299" si="160">H297-L297</f>
        <v>2.3744000000000005</v>
      </c>
      <c r="N297" s="6">
        <f t="shared" ref="N297:N299" si="161">E297*M297</f>
        <v>0.30867200000000006</v>
      </c>
      <c r="O297" s="1"/>
      <c r="P297" s="1"/>
    </row>
    <row r="298" spans="3:16" x14ac:dyDescent="0.25">
      <c r="C298" s="1"/>
      <c r="D298" s="1"/>
      <c r="E298" s="12">
        <v>0.13</v>
      </c>
      <c r="F298" s="32">
        <v>2.12</v>
      </c>
      <c r="G298" s="21">
        <v>1.1200000000000001</v>
      </c>
      <c r="H298" s="6">
        <f t="shared" si="159"/>
        <v>2.3744000000000005</v>
      </c>
      <c r="I298" s="12" t="s">
        <v>10</v>
      </c>
      <c r="J298" s="12" t="s">
        <v>11</v>
      </c>
      <c r="K298" s="12" t="s">
        <v>11</v>
      </c>
      <c r="L298" s="12">
        <v>0</v>
      </c>
      <c r="M298" s="6">
        <f t="shared" si="160"/>
        <v>2.3744000000000005</v>
      </c>
      <c r="N298" s="6">
        <f t="shared" si="161"/>
        <v>0.30867200000000006</v>
      </c>
      <c r="O298" s="1"/>
      <c r="P298" s="1"/>
    </row>
    <row r="299" spans="3:16" x14ac:dyDescent="0.25">
      <c r="C299" s="1"/>
      <c r="D299" s="1"/>
      <c r="E299" s="12">
        <v>0.13</v>
      </c>
      <c r="F299" s="32">
        <v>7.78</v>
      </c>
      <c r="G299" s="21">
        <v>1.1200000000000001</v>
      </c>
      <c r="H299" s="6">
        <f t="shared" si="159"/>
        <v>8.7136000000000013</v>
      </c>
      <c r="I299" s="12" t="s">
        <v>10</v>
      </c>
      <c r="J299" s="12" t="s">
        <v>11</v>
      </c>
      <c r="K299" s="12" t="s">
        <v>11</v>
      </c>
      <c r="L299" s="12">
        <v>0</v>
      </c>
      <c r="M299" s="6">
        <f t="shared" si="160"/>
        <v>8.7136000000000013</v>
      </c>
      <c r="N299" s="6">
        <f t="shared" si="161"/>
        <v>1.1327680000000002</v>
      </c>
      <c r="O299" s="1"/>
      <c r="P299" s="1"/>
    </row>
    <row r="300" spans="3:16" x14ac:dyDescent="0.25">
      <c r="C300" s="1"/>
      <c r="D300" s="1"/>
      <c r="E300" s="21">
        <v>0.13</v>
      </c>
      <c r="F300" s="32">
        <v>2.12</v>
      </c>
      <c r="G300" s="21">
        <v>1.1200000000000001</v>
      </c>
      <c r="H300" s="6">
        <f t="shared" ref="H300" si="162">F300*G300</f>
        <v>2.3744000000000005</v>
      </c>
      <c r="I300" s="21" t="s">
        <v>10</v>
      </c>
      <c r="J300" s="21" t="s">
        <v>11</v>
      </c>
      <c r="K300" s="21" t="s">
        <v>11</v>
      </c>
      <c r="L300" s="21">
        <v>0</v>
      </c>
      <c r="M300" s="6">
        <f t="shared" ref="M300" si="163">H300-L300</f>
        <v>2.3744000000000005</v>
      </c>
      <c r="N300" s="6">
        <f t="shared" ref="N300" si="164">E300*M300</f>
        <v>0.30867200000000006</v>
      </c>
      <c r="O300" s="1"/>
      <c r="P300" s="1"/>
    </row>
    <row r="301" spans="3:16" ht="15.75" thickBot="1" x14ac:dyDescent="0.3">
      <c r="C301" s="1"/>
      <c r="D301" s="1"/>
      <c r="E301" s="21"/>
      <c r="F301" s="7"/>
      <c r="G301" s="21"/>
      <c r="H301" s="6"/>
      <c r="I301" s="21"/>
      <c r="J301" s="21"/>
      <c r="K301" s="21"/>
      <c r="L301" s="21"/>
      <c r="M301" s="6"/>
      <c r="N301" s="6"/>
      <c r="O301" s="1"/>
      <c r="P301" s="1"/>
    </row>
    <row r="302" spans="3:16" ht="20.25" thickBot="1" x14ac:dyDescent="0.35">
      <c r="C302" s="57" t="s">
        <v>145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9"/>
    </row>
    <row r="303" spans="3:16" x14ac:dyDescent="0.25">
      <c r="C303" s="12">
        <v>1</v>
      </c>
      <c r="D303" s="1" t="s">
        <v>84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">
        <f>SUM(M304:M309)</f>
        <v>20.690999999999999</v>
      </c>
      <c r="P303" s="6">
        <f>SUM(N304:N309)</f>
        <v>2.6898299999999997</v>
      </c>
    </row>
    <row r="304" spans="3:16" x14ac:dyDescent="0.25">
      <c r="C304" s="1"/>
      <c r="D304" s="1" t="s">
        <v>77</v>
      </c>
      <c r="E304" s="12">
        <v>0.13</v>
      </c>
      <c r="F304" s="12">
        <v>1.65</v>
      </c>
      <c r="G304" s="12">
        <v>2.09</v>
      </c>
      <c r="H304" s="6">
        <f>F304*G304</f>
        <v>3.4484999999999997</v>
      </c>
      <c r="I304" s="12" t="s">
        <v>10</v>
      </c>
      <c r="J304" s="12" t="s">
        <v>11</v>
      </c>
      <c r="K304" s="12" t="s">
        <v>11</v>
      </c>
      <c r="L304" s="12">
        <v>0</v>
      </c>
      <c r="M304" s="6">
        <f t="shared" ref="M304" si="165">H304-L304</f>
        <v>3.4484999999999997</v>
      </c>
      <c r="N304" s="6">
        <f t="shared" ref="N304" si="166">E304*M304</f>
        <v>0.44830499999999995</v>
      </c>
      <c r="O304" s="12"/>
      <c r="P304" s="1"/>
    </row>
    <row r="305" spans="3:16" x14ac:dyDescent="0.25">
      <c r="C305" s="1"/>
      <c r="D305" s="1"/>
      <c r="E305" s="12">
        <v>0.13</v>
      </c>
      <c r="F305" s="12">
        <v>1.65</v>
      </c>
      <c r="G305" s="21">
        <v>2.09</v>
      </c>
      <c r="H305" s="6">
        <f>F305*G305</f>
        <v>3.4484999999999997</v>
      </c>
      <c r="I305" s="12" t="s">
        <v>10</v>
      </c>
      <c r="J305" s="12" t="s">
        <v>11</v>
      </c>
      <c r="K305" s="12" t="s">
        <v>11</v>
      </c>
      <c r="L305" s="12">
        <v>0</v>
      </c>
      <c r="M305" s="6">
        <f t="shared" ref="M305" si="167">H305-L305</f>
        <v>3.4484999999999997</v>
      </c>
      <c r="N305" s="6">
        <f t="shared" ref="N305" si="168">E305*M305</f>
        <v>0.44830499999999995</v>
      </c>
      <c r="O305" s="12"/>
      <c r="P305" s="1"/>
    </row>
    <row r="306" spans="3:16" x14ac:dyDescent="0.25">
      <c r="C306" s="1"/>
      <c r="D306" s="1" t="s">
        <v>78</v>
      </c>
      <c r="E306" s="12">
        <v>0.13</v>
      </c>
      <c r="F306" s="12">
        <v>1.65</v>
      </c>
      <c r="G306" s="21">
        <v>2.09</v>
      </c>
      <c r="H306" s="6">
        <f t="shared" ref="H306:H308" si="169">F306*G306</f>
        <v>3.4484999999999997</v>
      </c>
      <c r="I306" s="12" t="s">
        <v>10</v>
      </c>
      <c r="J306" s="12" t="s">
        <v>11</v>
      </c>
      <c r="K306" s="12" t="s">
        <v>11</v>
      </c>
      <c r="L306" s="12">
        <v>0</v>
      </c>
      <c r="M306" s="6">
        <f t="shared" ref="M306:M308" si="170">H306-L306</f>
        <v>3.4484999999999997</v>
      </c>
      <c r="N306" s="6">
        <f t="shared" ref="N306:N308" si="171">E306*M306</f>
        <v>0.44830499999999995</v>
      </c>
      <c r="O306" s="12"/>
      <c r="P306" s="1"/>
    </row>
    <row r="307" spans="3:16" x14ac:dyDescent="0.25">
      <c r="C307" s="1"/>
      <c r="D307" s="1" t="s">
        <v>79</v>
      </c>
      <c r="E307" s="12">
        <v>0.13</v>
      </c>
      <c r="F307" s="12">
        <v>1.65</v>
      </c>
      <c r="G307" s="21">
        <v>2.09</v>
      </c>
      <c r="H307" s="6">
        <f t="shared" si="169"/>
        <v>3.4484999999999997</v>
      </c>
      <c r="I307" s="12" t="s">
        <v>10</v>
      </c>
      <c r="J307" s="12" t="s">
        <v>11</v>
      </c>
      <c r="K307" s="12" t="s">
        <v>11</v>
      </c>
      <c r="L307" s="12">
        <v>0</v>
      </c>
      <c r="M307" s="6">
        <f t="shared" si="170"/>
        <v>3.4484999999999997</v>
      </c>
      <c r="N307" s="6">
        <f t="shared" si="171"/>
        <v>0.44830499999999995</v>
      </c>
      <c r="O307" s="12"/>
      <c r="P307" s="1"/>
    </row>
    <row r="308" spans="3:16" x14ac:dyDescent="0.25">
      <c r="C308" s="1"/>
      <c r="D308" s="1" t="s">
        <v>80</v>
      </c>
      <c r="E308" s="12">
        <v>0.13</v>
      </c>
      <c r="F308" s="12">
        <v>1.65</v>
      </c>
      <c r="G308" s="21">
        <v>2.09</v>
      </c>
      <c r="H308" s="6">
        <f t="shared" si="169"/>
        <v>3.4484999999999997</v>
      </c>
      <c r="I308" s="12" t="s">
        <v>10</v>
      </c>
      <c r="J308" s="12" t="s">
        <v>11</v>
      </c>
      <c r="K308" s="12" t="s">
        <v>11</v>
      </c>
      <c r="L308" s="12">
        <v>0</v>
      </c>
      <c r="M308" s="6">
        <f t="shared" si="170"/>
        <v>3.4484999999999997</v>
      </c>
      <c r="N308" s="6">
        <f t="shared" si="171"/>
        <v>0.44830499999999995</v>
      </c>
      <c r="O308" s="1"/>
      <c r="P308" s="1"/>
    </row>
    <row r="309" spans="3:16" x14ac:dyDescent="0.25">
      <c r="C309" s="1"/>
      <c r="D309" s="1"/>
      <c r="E309" s="12">
        <v>0.13</v>
      </c>
      <c r="F309" s="12">
        <v>1.65</v>
      </c>
      <c r="G309" s="21">
        <v>2.09</v>
      </c>
      <c r="H309" s="6">
        <f t="shared" ref="H309" si="172">F309*G309</f>
        <v>3.4484999999999997</v>
      </c>
      <c r="I309" s="12" t="s">
        <v>10</v>
      </c>
      <c r="J309" s="12" t="s">
        <v>11</v>
      </c>
      <c r="K309" s="12" t="s">
        <v>11</v>
      </c>
      <c r="L309" s="12">
        <v>0</v>
      </c>
      <c r="M309" s="6">
        <f t="shared" ref="M309" si="173">H309-L309</f>
        <v>3.4484999999999997</v>
      </c>
      <c r="N309" s="6">
        <f t="shared" ref="N309" si="174">E309*M309</f>
        <v>0.44830499999999995</v>
      </c>
      <c r="O309" s="1"/>
      <c r="P309" s="1"/>
    </row>
    <row r="310" spans="3:16" x14ac:dyDescent="0.25">
      <c r="C310" s="12">
        <v>2</v>
      </c>
      <c r="D310" s="1" t="s">
        <v>85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3:16" x14ac:dyDescent="0.25">
      <c r="C311" s="1"/>
      <c r="D311" s="1" t="s">
        <v>77</v>
      </c>
      <c r="E311" s="12">
        <v>0.13</v>
      </c>
      <c r="F311" s="12">
        <v>1.65</v>
      </c>
      <c r="G311" s="12">
        <v>1.06</v>
      </c>
      <c r="H311" s="6">
        <f>F311*G311</f>
        <v>1.7489999999999999</v>
      </c>
      <c r="I311" s="12" t="s">
        <v>10</v>
      </c>
      <c r="J311" s="12" t="s">
        <v>11</v>
      </c>
      <c r="K311" s="12" t="s">
        <v>11</v>
      </c>
      <c r="L311" s="12">
        <v>0</v>
      </c>
      <c r="M311" s="6">
        <f t="shared" ref="M311:M312" si="175">H311-L311</f>
        <v>1.7489999999999999</v>
      </c>
      <c r="N311" s="6">
        <f t="shared" ref="N311:N312" si="176">E311*M311</f>
        <v>0.22736999999999999</v>
      </c>
      <c r="O311" s="6">
        <f>SUM(M311:M314)</f>
        <v>4.6533999999999995</v>
      </c>
      <c r="P311" s="6">
        <f>SUM(N311:N314)</f>
        <v>0.60494199999999998</v>
      </c>
    </row>
    <row r="312" spans="3:16" x14ac:dyDescent="0.25">
      <c r="C312" s="1"/>
      <c r="D312" s="1"/>
      <c r="E312" s="12">
        <v>0.13</v>
      </c>
      <c r="F312" s="12">
        <v>0.92</v>
      </c>
      <c r="G312" s="21">
        <v>1.06</v>
      </c>
      <c r="H312" s="6">
        <f t="shared" ref="H312:H314" si="177">F312*G312</f>
        <v>0.97520000000000007</v>
      </c>
      <c r="I312" s="12" t="s">
        <v>10</v>
      </c>
      <c r="J312" s="12" t="s">
        <v>11</v>
      </c>
      <c r="K312" s="12" t="s">
        <v>11</v>
      </c>
      <c r="L312" s="12">
        <v>0</v>
      </c>
      <c r="M312" s="6">
        <f t="shared" si="175"/>
        <v>0.97520000000000007</v>
      </c>
      <c r="N312" s="6">
        <f t="shared" si="176"/>
        <v>0.126776</v>
      </c>
      <c r="O312" s="1"/>
      <c r="P312" s="1"/>
    </row>
    <row r="313" spans="3:16" x14ac:dyDescent="0.25">
      <c r="C313" s="1"/>
      <c r="D313" s="1" t="s">
        <v>78</v>
      </c>
      <c r="E313" s="12">
        <v>0.13</v>
      </c>
      <c r="F313" s="12">
        <v>0.91</v>
      </c>
      <c r="G313" s="21">
        <v>1.06</v>
      </c>
      <c r="H313" s="6">
        <f t="shared" si="177"/>
        <v>0.96460000000000012</v>
      </c>
      <c r="I313" s="12" t="s">
        <v>10</v>
      </c>
      <c r="J313" s="12" t="s">
        <v>11</v>
      </c>
      <c r="K313" s="12" t="s">
        <v>11</v>
      </c>
      <c r="L313" s="12">
        <v>0</v>
      </c>
      <c r="M313" s="6">
        <f t="shared" ref="M313:M314" si="178">H313-L313</f>
        <v>0.96460000000000012</v>
      </c>
      <c r="N313" s="6">
        <f t="shared" ref="N313:N314" si="179">E313*M313</f>
        <v>0.12539800000000001</v>
      </c>
      <c r="O313" s="1"/>
      <c r="P313" s="1"/>
    </row>
    <row r="314" spans="3:16" x14ac:dyDescent="0.25">
      <c r="C314" s="1"/>
      <c r="D314" s="1" t="s">
        <v>79</v>
      </c>
      <c r="E314" s="12">
        <v>0.13</v>
      </c>
      <c r="F314" s="12">
        <v>0.91</v>
      </c>
      <c r="G314" s="21">
        <v>1.06</v>
      </c>
      <c r="H314" s="6">
        <f t="shared" si="177"/>
        <v>0.96460000000000012</v>
      </c>
      <c r="I314" s="12" t="s">
        <v>10</v>
      </c>
      <c r="J314" s="12" t="s">
        <v>11</v>
      </c>
      <c r="K314" s="12" t="s">
        <v>11</v>
      </c>
      <c r="L314" s="12">
        <v>0</v>
      </c>
      <c r="M314" s="6">
        <f t="shared" si="178"/>
        <v>0.96460000000000012</v>
      </c>
      <c r="N314" s="6">
        <f t="shared" si="179"/>
        <v>0.12539800000000001</v>
      </c>
      <c r="O314" s="1"/>
      <c r="P314" s="1"/>
    </row>
    <row r="315" spans="3:16" ht="15.75" thickBot="1" x14ac:dyDescent="0.3">
      <c r="C315" s="1"/>
      <c r="D315" s="1"/>
      <c r="E315" s="21"/>
      <c r="F315" s="21"/>
      <c r="G315" s="21"/>
      <c r="H315" s="6"/>
      <c r="I315" s="21"/>
      <c r="J315" s="21"/>
      <c r="K315" s="21"/>
      <c r="L315" s="21"/>
      <c r="M315" s="6"/>
      <c r="N315" s="6"/>
      <c r="O315" s="1"/>
      <c r="P315" s="1"/>
    </row>
    <row r="316" spans="3:16" ht="20.25" thickBot="1" x14ac:dyDescent="0.35">
      <c r="C316" s="57" t="s">
        <v>90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9"/>
    </row>
    <row r="317" spans="3:16" x14ac:dyDescent="0.25">
      <c r="C317" s="12">
        <v>1</v>
      </c>
      <c r="D317" s="1" t="s">
        <v>92</v>
      </c>
      <c r="E317" s="21">
        <v>0.2</v>
      </c>
      <c r="F317" s="21">
        <f>1.35+1.95+1.95+0.76+1.48+0.9+0.9+1.05</f>
        <v>10.340000000000002</v>
      </c>
      <c r="G317" s="21">
        <v>2.09</v>
      </c>
      <c r="H317" s="6">
        <f>F317*G317</f>
        <v>21.610600000000002</v>
      </c>
      <c r="I317" s="21" t="s">
        <v>10</v>
      </c>
      <c r="J317" s="21" t="s">
        <v>11</v>
      </c>
      <c r="K317" s="21" t="s">
        <v>11</v>
      </c>
      <c r="L317" s="21">
        <v>0</v>
      </c>
      <c r="M317" s="6">
        <f t="shared" ref="M317:M320" si="180">H317-L317</f>
        <v>21.610600000000002</v>
      </c>
      <c r="N317" s="6">
        <f t="shared" ref="N317:N320" si="181">E317*M317</f>
        <v>4.3221200000000009</v>
      </c>
      <c r="O317" s="6">
        <f>SUM(M317:M318)</f>
        <v>43.221200000000003</v>
      </c>
      <c r="P317" s="6">
        <f>SUM(N317:N318)</f>
        <v>8.6442400000000017</v>
      </c>
    </row>
    <row r="318" spans="3:16" x14ac:dyDescent="0.25">
      <c r="C318" s="21">
        <v>2</v>
      </c>
      <c r="D318" s="1" t="s">
        <v>93</v>
      </c>
      <c r="E318" s="21">
        <v>0.2</v>
      </c>
      <c r="F318" s="21">
        <f>1.35+1.95+1.95+0.76+1.48+0.9+0.9+1.05</f>
        <v>10.340000000000002</v>
      </c>
      <c r="G318" s="21">
        <v>2.09</v>
      </c>
      <c r="H318" s="6">
        <f t="shared" ref="H318:H320" si="182">F318*G318</f>
        <v>21.610600000000002</v>
      </c>
      <c r="I318" s="21" t="s">
        <v>10</v>
      </c>
      <c r="J318" s="21" t="s">
        <v>11</v>
      </c>
      <c r="K318" s="21" t="s">
        <v>11</v>
      </c>
      <c r="L318" s="21">
        <v>0</v>
      </c>
      <c r="M318" s="6">
        <f t="shared" si="180"/>
        <v>21.610600000000002</v>
      </c>
      <c r="N318" s="6">
        <f t="shared" si="181"/>
        <v>4.3221200000000009</v>
      </c>
      <c r="O318" s="6">
        <f>SUM(M319:M320)</f>
        <v>7.5239999999999991</v>
      </c>
      <c r="P318" s="6">
        <f>SUM(N319:N320)</f>
        <v>1.7305199999999998</v>
      </c>
    </row>
    <row r="319" spans="3:16" x14ac:dyDescent="0.25">
      <c r="C319" s="21">
        <v>3</v>
      </c>
      <c r="D319" s="1" t="s">
        <v>81</v>
      </c>
      <c r="E319" s="21">
        <v>0.23</v>
      </c>
      <c r="F319" s="12">
        <f>0.3*6</f>
        <v>1.7999999999999998</v>
      </c>
      <c r="G319" s="21">
        <v>2.09</v>
      </c>
      <c r="H319" s="6">
        <f t="shared" si="182"/>
        <v>3.7619999999999996</v>
      </c>
      <c r="I319" s="21" t="s">
        <v>10</v>
      </c>
      <c r="J319" s="21" t="s">
        <v>11</v>
      </c>
      <c r="K319" s="21" t="s">
        <v>11</v>
      </c>
      <c r="L319" s="21">
        <v>0</v>
      </c>
      <c r="M319" s="6">
        <f t="shared" si="180"/>
        <v>3.7619999999999996</v>
      </c>
      <c r="N319" s="6">
        <f t="shared" si="181"/>
        <v>0.86525999999999992</v>
      </c>
      <c r="O319" s="1"/>
      <c r="P319" s="1"/>
    </row>
    <row r="320" spans="3:16" x14ac:dyDescent="0.25">
      <c r="C320" s="21">
        <v>4</v>
      </c>
      <c r="D320" s="1" t="s">
        <v>91</v>
      </c>
      <c r="E320" s="21">
        <v>0.23</v>
      </c>
      <c r="F320" s="12">
        <f>0.3*6</f>
        <v>1.7999999999999998</v>
      </c>
      <c r="G320" s="21">
        <v>2.09</v>
      </c>
      <c r="H320" s="6">
        <f t="shared" si="182"/>
        <v>3.7619999999999996</v>
      </c>
      <c r="I320" s="21" t="s">
        <v>10</v>
      </c>
      <c r="J320" s="21" t="s">
        <v>11</v>
      </c>
      <c r="K320" s="21" t="s">
        <v>11</v>
      </c>
      <c r="L320" s="21">
        <v>0</v>
      </c>
      <c r="M320" s="6">
        <f t="shared" si="180"/>
        <v>3.7619999999999996</v>
      </c>
      <c r="N320" s="6">
        <f t="shared" si="181"/>
        <v>0.86525999999999992</v>
      </c>
      <c r="O320" s="1"/>
      <c r="P320" s="1"/>
    </row>
    <row r="321" spans="3:16" x14ac:dyDescent="0.25">
      <c r="C321" s="1"/>
      <c r="D321" s="8"/>
      <c r="E321" s="12"/>
      <c r="F321" s="12"/>
      <c r="G321" s="12"/>
      <c r="H321" s="6"/>
      <c r="I321" s="12"/>
      <c r="J321" s="12"/>
      <c r="K321" s="12"/>
      <c r="L321" s="12"/>
      <c r="M321" s="6"/>
      <c r="N321" s="6"/>
      <c r="O321" s="1"/>
      <c r="P321" s="1"/>
    </row>
    <row r="322" spans="3:16" ht="15.75" thickBot="1" x14ac:dyDescent="0.3"/>
    <row r="323" spans="3:16" ht="19.5" x14ac:dyDescent="0.3">
      <c r="C323" s="53" t="s">
        <v>110</v>
      </c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5"/>
    </row>
    <row r="324" spans="3:16" x14ac:dyDescent="0.25">
      <c r="C324" s="21">
        <v>1</v>
      </c>
      <c r="D324" s="1" t="s">
        <v>96</v>
      </c>
      <c r="E324" s="21">
        <v>0.13</v>
      </c>
      <c r="F324" s="21">
        <f>2.87+0.34+4.39+0.44+2.41+2.57+0.74+0.89+4.69+0.95+0.34+3.17</f>
        <v>23.799999999999997</v>
      </c>
      <c r="G324" s="21">
        <v>1.1200000000000001</v>
      </c>
      <c r="H324" s="6">
        <f>F324*G324</f>
        <v>26.655999999999999</v>
      </c>
      <c r="I324" s="21" t="s">
        <v>10</v>
      </c>
      <c r="J324" s="21" t="s">
        <v>11</v>
      </c>
      <c r="K324" s="21" t="s">
        <v>11</v>
      </c>
      <c r="L324" s="21">
        <v>0</v>
      </c>
      <c r="M324" s="6">
        <f t="shared" ref="M324:M327" si="183">H324-L324</f>
        <v>26.655999999999999</v>
      </c>
      <c r="N324" s="6">
        <f t="shared" ref="N324:N327" si="184">E324*M324</f>
        <v>3.4652799999999999</v>
      </c>
      <c r="O324" s="6">
        <f>SUM(M324:M337)</f>
        <v>195.93279999999999</v>
      </c>
      <c r="P324" s="6">
        <f>SUM(N324:N337)</f>
        <v>25.471264000000001</v>
      </c>
    </row>
    <row r="325" spans="3:16" x14ac:dyDescent="0.25">
      <c r="C325" s="21">
        <v>2</v>
      </c>
      <c r="D325" s="1" t="s">
        <v>97</v>
      </c>
      <c r="E325" s="21">
        <v>0.13</v>
      </c>
      <c r="F325" s="21">
        <f>1.04+0.64+2.1+0.81+3.6+3.52+0.81+2.1+0.64+1.05</f>
        <v>16.309999999999999</v>
      </c>
      <c r="G325" s="21">
        <v>1.1200000000000001</v>
      </c>
      <c r="H325" s="6">
        <f t="shared" ref="H325:H328" si="185">F325*G325</f>
        <v>18.267199999999999</v>
      </c>
      <c r="I325" s="21" t="s">
        <v>10</v>
      </c>
      <c r="J325" s="21" t="s">
        <v>11</v>
      </c>
      <c r="K325" s="21" t="s">
        <v>11</v>
      </c>
      <c r="L325" s="21">
        <v>0</v>
      </c>
      <c r="M325" s="6">
        <f t="shared" si="183"/>
        <v>18.267199999999999</v>
      </c>
      <c r="N325" s="6">
        <f t="shared" si="184"/>
        <v>2.374736</v>
      </c>
      <c r="O325" s="6"/>
      <c r="P325" s="6"/>
    </row>
    <row r="326" spans="3:16" x14ac:dyDescent="0.25">
      <c r="C326" s="21">
        <v>3</v>
      </c>
      <c r="D326" s="1" t="s">
        <v>94</v>
      </c>
      <c r="E326" s="21">
        <v>0.13</v>
      </c>
      <c r="F326" s="21">
        <f>2.95+3.05+3.1+2.88+2.75+2.9+2.87+3</f>
        <v>23.5</v>
      </c>
      <c r="G326" s="21">
        <v>1.1200000000000001</v>
      </c>
      <c r="H326" s="6">
        <f t="shared" si="185"/>
        <v>26.320000000000004</v>
      </c>
      <c r="I326" s="21" t="s">
        <v>10</v>
      </c>
      <c r="J326" s="21" t="s">
        <v>11</v>
      </c>
      <c r="K326" s="21" t="s">
        <v>11</v>
      </c>
      <c r="L326" s="21">
        <v>0</v>
      </c>
      <c r="M326" s="6">
        <f t="shared" si="183"/>
        <v>26.320000000000004</v>
      </c>
      <c r="N326" s="6">
        <f t="shared" si="184"/>
        <v>3.4216000000000006</v>
      </c>
      <c r="O326" s="21"/>
      <c r="P326" s="21"/>
    </row>
    <row r="327" spans="3:16" x14ac:dyDescent="0.25">
      <c r="C327" s="21">
        <v>4</v>
      </c>
      <c r="D327" s="1" t="s">
        <v>95</v>
      </c>
      <c r="E327" s="21">
        <v>0.13</v>
      </c>
      <c r="F327" s="21">
        <f>2.95+2.95+3.1+2.87+2.67+6.06+2.67+2.87+2.87+2.9</f>
        <v>31.910000000000004</v>
      </c>
      <c r="G327" s="21">
        <v>1.1200000000000001</v>
      </c>
      <c r="H327" s="6">
        <f t="shared" si="185"/>
        <v>35.739200000000011</v>
      </c>
      <c r="I327" s="21" t="s">
        <v>10</v>
      </c>
      <c r="J327" s="21" t="s">
        <v>11</v>
      </c>
      <c r="K327" s="21" t="s">
        <v>11</v>
      </c>
      <c r="L327" s="21">
        <v>0</v>
      </c>
      <c r="M327" s="6">
        <f t="shared" si="183"/>
        <v>35.739200000000011</v>
      </c>
      <c r="N327" s="6">
        <f t="shared" si="184"/>
        <v>4.6460960000000018</v>
      </c>
      <c r="O327" s="21"/>
      <c r="P327" s="21"/>
    </row>
    <row r="328" spans="3:16" x14ac:dyDescent="0.25">
      <c r="C328" s="7">
        <v>5</v>
      </c>
      <c r="D328" s="11" t="s">
        <v>98</v>
      </c>
      <c r="E328" s="7">
        <v>0.13</v>
      </c>
      <c r="F328" s="21">
        <f>2.18+2.4+0.71+0.91+2.34+1.35+2.17+1.35+2.34+0.91+0.71+2.4</f>
        <v>19.769999999999996</v>
      </c>
      <c r="G328" s="21">
        <v>1.1200000000000001</v>
      </c>
      <c r="H328" s="6">
        <f t="shared" si="185"/>
        <v>22.142399999999999</v>
      </c>
      <c r="I328" s="21" t="s">
        <v>10</v>
      </c>
      <c r="J328" s="21" t="s">
        <v>11</v>
      </c>
      <c r="K328" s="21" t="s">
        <v>11</v>
      </c>
      <c r="L328" s="21">
        <v>0</v>
      </c>
      <c r="M328" s="6">
        <f t="shared" ref="M328:M337" si="186">H328-L328</f>
        <v>22.142399999999999</v>
      </c>
      <c r="N328" s="6">
        <f t="shared" ref="N328:N337" si="187">E328*M328</f>
        <v>2.8785119999999997</v>
      </c>
      <c r="O328" s="21"/>
      <c r="P328" s="21"/>
    </row>
    <row r="329" spans="3:16" x14ac:dyDescent="0.25">
      <c r="C329" s="7">
        <v>6</v>
      </c>
      <c r="D329" s="11" t="s">
        <v>99</v>
      </c>
      <c r="E329" s="21">
        <v>0.13</v>
      </c>
      <c r="F329" s="21">
        <f>2.31+4.63+2.31+0.84+2.44+0.84+0.78+2.34+1.22+2.09+1.22+2.34+0.91+0.71+2.44+0.51</f>
        <v>27.93</v>
      </c>
      <c r="G329" s="21">
        <v>1.1200000000000001</v>
      </c>
      <c r="H329" s="6">
        <f t="shared" ref="H329" si="188">F329*G329</f>
        <v>31.281600000000001</v>
      </c>
      <c r="I329" s="21" t="s">
        <v>10</v>
      </c>
      <c r="J329" s="21" t="s">
        <v>11</v>
      </c>
      <c r="K329" s="21" t="s">
        <v>11</v>
      </c>
      <c r="L329" s="21">
        <v>0</v>
      </c>
      <c r="M329" s="6">
        <f t="shared" si="186"/>
        <v>31.281600000000001</v>
      </c>
      <c r="N329" s="6">
        <f t="shared" si="187"/>
        <v>4.0666080000000004</v>
      </c>
      <c r="O329" s="21"/>
      <c r="P329" s="21"/>
    </row>
    <row r="330" spans="3:16" x14ac:dyDescent="0.25">
      <c r="C330" s="7">
        <v>7</v>
      </c>
      <c r="D330" s="11" t="s">
        <v>100</v>
      </c>
      <c r="E330" s="21">
        <v>0.13</v>
      </c>
      <c r="F330" s="1">
        <f>0.94+1.48+0.84</f>
        <v>3.26</v>
      </c>
      <c r="G330" s="21">
        <v>1.1200000000000001</v>
      </c>
      <c r="H330" s="6">
        <f t="shared" ref="H330:H337" si="189">F330*G330</f>
        <v>3.6512000000000002</v>
      </c>
      <c r="I330" s="21" t="s">
        <v>10</v>
      </c>
      <c r="J330" s="21" t="s">
        <v>11</v>
      </c>
      <c r="K330" s="21" t="s">
        <v>11</v>
      </c>
      <c r="L330" s="21">
        <v>0</v>
      </c>
      <c r="M330" s="6">
        <f t="shared" si="186"/>
        <v>3.6512000000000002</v>
      </c>
      <c r="N330" s="6">
        <f t="shared" si="187"/>
        <v>0.47465600000000002</v>
      </c>
      <c r="O330" s="1"/>
      <c r="P330" s="1"/>
    </row>
    <row r="331" spans="3:16" x14ac:dyDescent="0.25">
      <c r="C331" s="7">
        <v>8</v>
      </c>
      <c r="D331" s="11" t="s">
        <v>101</v>
      </c>
      <c r="E331" s="21">
        <v>0.13</v>
      </c>
      <c r="F331" s="1">
        <f>1.24+1.33+1.24+1.33</f>
        <v>5.1400000000000006</v>
      </c>
      <c r="G331" s="21">
        <v>1.1200000000000001</v>
      </c>
      <c r="H331" s="6">
        <f t="shared" si="189"/>
        <v>5.756800000000001</v>
      </c>
      <c r="I331" s="21" t="s">
        <v>10</v>
      </c>
      <c r="J331" s="21" t="s">
        <v>11</v>
      </c>
      <c r="K331" s="21" t="s">
        <v>11</v>
      </c>
      <c r="L331" s="21">
        <v>0</v>
      </c>
      <c r="M331" s="6">
        <f t="shared" si="186"/>
        <v>5.756800000000001</v>
      </c>
      <c r="N331" s="6">
        <f t="shared" si="187"/>
        <v>0.74838400000000016</v>
      </c>
      <c r="O331" s="1"/>
      <c r="P331" s="1"/>
    </row>
    <row r="332" spans="3:16" x14ac:dyDescent="0.25">
      <c r="C332" s="7">
        <v>9</v>
      </c>
      <c r="D332" s="11" t="s">
        <v>102</v>
      </c>
      <c r="E332" s="21">
        <v>0.13</v>
      </c>
      <c r="F332" s="1">
        <f>1.5+1.07+1.5+1.07</f>
        <v>5.1400000000000006</v>
      </c>
      <c r="G332" s="21">
        <v>1.1200000000000001</v>
      </c>
      <c r="H332" s="6">
        <f t="shared" si="189"/>
        <v>5.756800000000001</v>
      </c>
      <c r="I332" s="21" t="s">
        <v>10</v>
      </c>
      <c r="J332" s="21" t="s">
        <v>11</v>
      </c>
      <c r="K332" s="21" t="s">
        <v>11</v>
      </c>
      <c r="L332" s="21">
        <v>0</v>
      </c>
      <c r="M332" s="6">
        <f t="shared" si="186"/>
        <v>5.756800000000001</v>
      </c>
      <c r="N332" s="6">
        <f t="shared" si="187"/>
        <v>0.74838400000000016</v>
      </c>
      <c r="O332" s="1"/>
      <c r="P332" s="1"/>
    </row>
    <row r="333" spans="3:16" x14ac:dyDescent="0.25">
      <c r="C333" s="7">
        <v>10</v>
      </c>
      <c r="D333" s="11" t="s">
        <v>103</v>
      </c>
      <c r="E333" s="21">
        <v>0.13</v>
      </c>
      <c r="F333" s="1">
        <f>1.07+1.33+1.07</f>
        <v>3.4700000000000006</v>
      </c>
      <c r="G333" s="21">
        <v>1.1200000000000001</v>
      </c>
      <c r="H333" s="6">
        <f t="shared" si="189"/>
        <v>3.886400000000001</v>
      </c>
      <c r="I333" s="21" t="s">
        <v>10</v>
      </c>
      <c r="J333" s="21" t="s">
        <v>11</v>
      </c>
      <c r="K333" s="21" t="s">
        <v>11</v>
      </c>
      <c r="L333" s="21">
        <v>0</v>
      </c>
      <c r="M333" s="6">
        <f t="shared" si="186"/>
        <v>3.886400000000001</v>
      </c>
      <c r="N333" s="6">
        <f t="shared" si="187"/>
        <v>0.50523200000000013</v>
      </c>
      <c r="O333" s="1"/>
      <c r="P333" s="1"/>
    </row>
    <row r="334" spans="3:16" x14ac:dyDescent="0.25">
      <c r="C334" s="7">
        <v>11</v>
      </c>
      <c r="D334" s="11" t="s">
        <v>104</v>
      </c>
      <c r="E334" s="21">
        <v>0.13</v>
      </c>
      <c r="F334" s="1">
        <f>1.07+1.6</f>
        <v>2.67</v>
      </c>
      <c r="G334" s="21">
        <v>1.1200000000000001</v>
      </c>
      <c r="H334" s="6">
        <f t="shared" si="189"/>
        <v>2.9904000000000002</v>
      </c>
      <c r="I334" s="21" t="s">
        <v>10</v>
      </c>
      <c r="J334" s="21" t="s">
        <v>11</v>
      </c>
      <c r="K334" s="21" t="s">
        <v>11</v>
      </c>
      <c r="L334" s="21">
        <v>0</v>
      </c>
      <c r="M334" s="6">
        <f t="shared" si="186"/>
        <v>2.9904000000000002</v>
      </c>
      <c r="N334" s="6">
        <f t="shared" si="187"/>
        <v>0.38875200000000004</v>
      </c>
      <c r="O334" s="1"/>
      <c r="P334" s="1"/>
    </row>
    <row r="335" spans="3:16" x14ac:dyDescent="0.25">
      <c r="C335" s="7">
        <v>12</v>
      </c>
      <c r="D335" s="11" t="s">
        <v>105</v>
      </c>
      <c r="E335" s="21">
        <v>0.13</v>
      </c>
      <c r="F335" s="1">
        <f>1.5*2+1.07*2</f>
        <v>5.1400000000000006</v>
      </c>
      <c r="G335" s="21">
        <v>1.1200000000000001</v>
      </c>
      <c r="H335" s="6">
        <f t="shared" si="189"/>
        <v>5.756800000000001</v>
      </c>
      <c r="I335" s="21" t="s">
        <v>10</v>
      </c>
      <c r="J335" s="21" t="s">
        <v>11</v>
      </c>
      <c r="K335" s="21" t="s">
        <v>11</v>
      </c>
      <c r="L335" s="21">
        <v>0</v>
      </c>
      <c r="M335" s="6">
        <f t="shared" si="186"/>
        <v>5.756800000000001</v>
      </c>
      <c r="N335" s="6">
        <f t="shared" si="187"/>
        <v>0.74838400000000016</v>
      </c>
      <c r="O335" s="1"/>
      <c r="P335" s="1"/>
    </row>
    <row r="336" spans="3:16" x14ac:dyDescent="0.25">
      <c r="C336" s="7">
        <v>13</v>
      </c>
      <c r="D336" s="11" t="s">
        <v>106</v>
      </c>
      <c r="E336" s="21">
        <v>0.13</v>
      </c>
      <c r="F336" s="1">
        <f>1.24*2+1.07*2</f>
        <v>4.62</v>
      </c>
      <c r="G336" s="21">
        <v>1.1200000000000001</v>
      </c>
      <c r="H336" s="6">
        <f t="shared" si="189"/>
        <v>5.1744000000000003</v>
      </c>
      <c r="I336" s="21" t="s">
        <v>10</v>
      </c>
      <c r="J336" s="21" t="s">
        <v>11</v>
      </c>
      <c r="K336" s="21" t="s">
        <v>11</v>
      </c>
      <c r="L336" s="21">
        <v>0</v>
      </c>
      <c r="M336" s="6">
        <f t="shared" si="186"/>
        <v>5.1744000000000003</v>
      </c>
      <c r="N336" s="6">
        <f t="shared" si="187"/>
        <v>0.67267200000000005</v>
      </c>
      <c r="O336" s="1"/>
      <c r="P336" s="1"/>
    </row>
    <row r="337" spans="3:16" x14ac:dyDescent="0.25">
      <c r="C337" s="7">
        <v>14</v>
      </c>
      <c r="D337" s="11" t="s">
        <v>107</v>
      </c>
      <c r="E337" s="21">
        <v>0.13</v>
      </c>
      <c r="F337" s="1">
        <f>0.91+1.37</f>
        <v>2.2800000000000002</v>
      </c>
      <c r="G337" s="21">
        <v>1.1200000000000001</v>
      </c>
      <c r="H337" s="6">
        <f t="shared" si="189"/>
        <v>2.5536000000000003</v>
      </c>
      <c r="I337" s="21" t="s">
        <v>10</v>
      </c>
      <c r="J337" s="21" t="s">
        <v>11</v>
      </c>
      <c r="K337" s="21" t="s">
        <v>11</v>
      </c>
      <c r="L337" s="21">
        <v>0</v>
      </c>
      <c r="M337" s="6">
        <f t="shared" si="186"/>
        <v>2.5536000000000003</v>
      </c>
      <c r="N337" s="6">
        <f t="shared" si="187"/>
        <v>0.33196800000000004</v>
      </c>
      <c r="O337" s="1"/>
      <c r="P337" s="1"/>
    </row>
    <row r="338" spans="3:16" ht="15.75" thickBot="1" x14ac:dyDescent="0.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3:16" ht="19.5" x14ac:dyDescent="0.3">
      <c r="C339" s="53" t="s">
        <v>115</v>
      </c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5"/>
    </row>
    <row r="340" spans="3:16" x14ac:dyDescent="0.25">
      <c r="C340" s="21">
        <v>1</v>
      </c>
      <c r="D340" s="8" t="s">
        <v>111</v>
      </c>
      <c r="E340" s="21">
        <v>0.13</v>
      </c>
      <c r="F340" s="21">
        <f>4.88+3.91+0.33</f>
        <v>9.1199999999999992</v>
      </c>
      <c r="G340" s="21">
        <v>2.09</v>
      </c>
      <c r="H340" s="6">
        <f t="shared" ref="H340:H343" si="190">F340*G340</f>
        <v>19.060799999999997</v>
      </c>
      <c r="I340" s="21" t="s">
        <v>10</v>
      </c>
      <c r="J340" s="21" t="s">
        <v>11</v>
      </c>
      <c r="K340" s="21" t="s">
        <v>11</v>
      </c>
      <c r="L340" s="21">
        <v>0</v>
      </c>
      <c r="M340" s="6">
        <f t="shared" ref="M340" si="191">H340-L340</f>
        <v>19.060799999999997</v>
      </c>
      <c r="N340" s="6">
        <f t="shared" ref="N340" si="192">E340*M340</f>
        <v>2.4779039999999997</v>
      </c>
      <c r="O340" s="6">
        <f>SUM(M340:M343)</f>
        <v>35.689099999999996</v>
      </c>
      <c r="P340" s="6">
        <f>SUM(N340:N343)</f>
        <v>4.639583</v>
      </c>
    </row>
    <row r="341" spans="3:16" x14ac:dyDescent="0.25">
      <c r="C341" s="21">
        <v>2</v>
      </c>
      <c r="D341" s="8" t="s">
        <v>112</v>
      </c>
      <c r="E341" s="21">
        <v>0.13</v>
      </c>
      <c r="F341" s="21">
        <f>1.3+3.07+0.9*2+0.18*2</f>
        <v>6.53</v>
      </c>
      <c r="G341" s="21">
        <v>2.09</v>
      </c>
      <c r="H341" s="6">
        <f t="shared" si="190"/>
        <v>13.6477</v>
      </c>
      <c r="I341" s="21" t="s">
        <v>10</v>
      </c>
      <c r="J341" s="21" t="s">
        <v>11</v>
      </c>
      <c r="K341" s="21" t="s">
        <v>11</v>
      </c>
      <c r="L341" s="21">
        <v>0</v>
      </c>
      <c r="M341" s="6">
        <f t="shared" ref="M341" si="193">H341-L341</f>
        <v>13.6477</v>
      </c>
      <c r="N341" s="6">
        <f t="shared" ref="N341" si="194">E341*M341</f>
        <v>1.7742010000000001</v>
      </c>
      <c r="O341" s="21"/>
      <c r="P341" s="21"/>
    </row>
    <row r="342" spans="3:16" x14ac:dyDescent="0.25">
      <c r="C342" s="21">
        <v>3</v>
      </c>
      <c r="D342" s="8" t="s">
        <v>113</v>
      </c>
      <c r="E342" s="21">
        <v>0.13</v>
      </c>
      <c r="F342" s="21">
        <v>1.84</v>
      </c>
      <c r="G342" s="21">
        <v>0.92</v>
      </c>
      <c r="H342" s="6">
        <f t="shared" si="190"/>
        <v>1.6928000000000001</v>
      </c>
      <c r="I342" s="21" t="s">
        <v>116</v>
      </c>
      <c r="J342" s="21">
        <v>0.45</v>
      </c>
      <c r="K342" s="21">
        <v>0.45</v>
      </c>
      <c r="L342" s="21">
        <f>J342*K342</f>
        <v>0.20250000000000001</v>
      </c>
      <c r="M342" s="6">
        <f t="shared" ref="M342:M343" si="195">H342-L342</f>
        <v>1.4903</v>
      </c>
      <c r="N342" s="6">
        <f t="shared" ref="N342:N343" si="196">E342*M342</f>
        <v>0.19373899999999999</v>
      </c>
      <c r="O342" s="21"/>
      <c r="P342" s="21"/>
    </row>
    <row r="343" spans="3:16" x14ac:dyDescent="0.25">
      <c r="C343" s="7">
        <v>4</v>
      </c>
      <c r="D343" s="8" t="s">
        <v>114</v>
      </c>
      <c r="E343" s="21">
        <v>0.13</v>
      </c>
      <c r="F343" s="21">
        <v>1.84</v>
      </c>
      <c r="G343" s="7">
        <v>0.92</v>
      </c>
      <c r="H343" s="6">
        <f t="shared" si="190"/>
        <v>1.6928000000000001</v>
      </c>
      <c r="I343" s="21" t="s">
        <v>116</v>
      </c>
      <c r="J343" s="21">
        <v>0.45</v>
      </c>
      <c r="K343" s="21">
        <v>0.45</v>
      </c>
      <c r="L343" s="21">
        <f>J343*K343</f>
        <v>0.20250000000000001</v>
      </c>
      <c r="M343" s="6">
        <f t="shared" si="195"/>
        <v>1.4903</v>
      </c>
      <c r="N343" s="6">
        <f t="shared" si="196"/>
        <v>0.19373899999999999</v>
      </c>
      <c r="O343" s="21"/>
      <c r="P343" s="21"/>
    </row>
    <row r="344" spans="3:16" ht="15.75" thickBot="1" x14ac:dyDescent="0.3"/>
    <row r="345" spans="3:16" ht="19.5" x14ac:dyDescent="0.3">
      <c r="C345" s="53" t="s">
        <v>120</v>
      </c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5"/>
    </row>
    <row r="346" spans="3:16" x14ac:dyDescent="0.25">
      <c r="C346" s="7">
        <v>1</v>
      </c>
      <c r="D346" s="31" t="s">
        <v>121</v>
      </c>
      <c r="E346" s="21">
        <v>0.13</v>
      </c>
      <c r="F346" s="21">
        <f>1.3+0.9+3.07+0.2+0.46+0.47+0.46+0.47+0.46+0.47</f>
        <v>8.26</v>
      </c>
      <c r="G346" s="21">
        <v>2.09</v>
      </c>
      <c r="H346" s="6">
        <f t="shared" ref="H346:H347" si="197">F346*G346</f>
        <v>17.263399999999997</v>
      </c>
      <c r="I346" s="21" t="s">
        <v>10</v>
      </c>
      <c r="J346" s="21" t="s">
        <v>11</v>
      </c>
      <c r="K346" s="21" t="s">
        <v>11</v>
      </c>
      <c r="L346" s="21">
        <v>0</v>
      </c>
      <c r="M346" s="6">
        <f t="shared" ref="M346:M347" si="198">H346-L346</f>
        <v>17.263399999999997</v>
      </c>
      <c r="N346" s="6">
        <f t="shared" ref="N346:N347" si="199">E346*M346</f>
        <v>2.2442419999999998</v>
      </c>
      <c r="O346" s="6">
        <f>SUM(M346:M347)</f>
        <v>20.666999999999998</v>
      </c>
      <c r="P346" s="6">
        <f>SUM(N346:N347)</f>
        <v>2.6867099999999997</v>
      </c>
    </row>
    <row r="347" spans="3:16" x14ac:dyDescent="0.25">
      <c r="C347" s="7"/>
      <c r="D347" s="31"/>
      <c r="E347" s="21">
        <v>0.13</v>
      </c>
      <c r="F347" s="21">
        <f>1.34*2</f>
        <v>2.68</v>
      </c>
      <c r="G347" s="21">
        <f>1.04+0.33-0.1</f>
        <v>1.27</v>
      </c>
      <c r="H347" s="6">
        <f t="shared" si="197"/>
        <v>3.4036000000000004</v>
      </c>
      <c r="I347" s="21" t="s">
        <v>10</v>
      </c>
      <c r="J347" s="21" t="s">
        <v>11</v>
      </c>
      <c r="K347" s="21" t="s">
        <v>11</v>
      </c>
      <c r="L347" s="21">
        <v>0</v>
      </c>
      <c r="M347" s="6">
        <f t="shared" si="198"/>
        <v>3.4036000000000004</v>
      </c>
      <c r="N347" s="6">
        <f t="shared" si="199"/>
        <v>0.44246800000000008</v>
      </c>
      <c r="O347" s="21"/>
      <c r="P347" s="21"/>
    </row>
    <row r="348" spans="3:16" x14ac:dyDescent="0.25">
      <c r="C348" s="7">
        <v>2</v>
      </c>
      <c r="D348" s="31" t="s">
        <v>122</v>
      </c>
      <c r="E348" s="21">
        <v>0.13</v>
      </c>
      <c r="F348" s="21">
        <f>1.3+0.9+3.07+0.2+0.46+0.47+0.46+0.47+0.46+0.47</f>
        <v>8.26</v>
      </c>
      <c r="G348" s="21">
        <v>2.09</v>
      </c>
      <c r="H348" s="6">
        <f t="shared" ref="H348:H349" si="200">F348*G348</f>
        <v>17.263399999999997</v>
      </c>
      <c r="I348" s="21" t="s">
        <v>10</v>
      </c>
      <c r="J348" s="21" t="s">
        <v>11</v>
      </c>
      <c r="K348" s="21" t="s">
        <v>11</v>
      </c>
      <c r="L348" s="21">
        <v>0</v>
      </c>
      <c r="M348" s="6">
        <f t="shared" ref="M348:M349" si="201">H348-L348</f>
        <v>17.263399999999997</v>
      </c>
      <c r="N348" s="6">
        <f t="shared" ref="N348:N349" si="202">E348*M348</f>
        <v>2.2442419999999998</v>
      </c>
      <c r="O348" s="6">
        <f>SUM(M348:M349)</f>
        <v>20.666999999999998</v>
      </c>
      <c r="P348" s="6">
        <f>SUM(N348:N349)</f>
        <v>2.6867099999999997</v>
      </c>
    </row>
    <row r="349" spans="3:16" x14ac:dyDescent="0.25">
      <c r="C349" s="7"/>
      <c r="D349" s="31"/>
      <c r="E349" s="21">
        <v>0.13</v>
      </c>
      <c r="F349" s="21">
        <f>1.34*2</f>
        <v>2.68</v>
      </c>
      <c r="G349" s="21">
        <f>1.04+0.33-0.1</f>
        <v>1.27</v>
      </c>
      <c r="H349" s="6">
        <f t="shared" si="200"/>
        <v>3.4036000000000004</v>
      </c>
      <c r="I349" s="21" t="s">
        <v>10</v>
      </c>
      <c r="J349" s="21" t="s">
        <v>11</v>
      </c>
      <c r="K349" s="21" t="s">
        <v>11</v>
      </c>
      <c r="L349" s="21">
        <v>0</v>
      </c>
      <c r="M349" s="6">
        <f t="shared" si="201"/>
        <v>3.4036000000000004</v>
      </c>
      <c r="N349" s="6">
        <f t="shared" si="202"/>
        <v>0.44246800000000008</v>
      </c>
      <c r="O349" s="21"/>
      <c r="P349" s="21"/>
    </row>
    <row r="350" spans="3:16" x14ac:dyDescent="0.25">
      <c r="C350" s="7">
        <v>3</v>
      </c>
      <c r="D350" s="31" t="s">
        <v>123</v>
      </c>
      <c r="E350" s="21">
        <v>0.13</v>
      </c>
      <c r="F350" s="21">
        <f>4.88+3.91+0.46+0.47+0.46+0.47+1.3+3.07+0.9+0.9+0.18+0.18+1.35+0.23+0.33+0.66</f>
        <v>19.750000000000004</v>
      </c>
      <c r="G350" s="21">
        <v>2.29</v>
      </c>
      <c r="H350" s="6">
        <f t="shared" ref="H350:H351" si="203">F350*G350</f>
        <v>45.227500000000006</v>
      </c>
      <c r="I350" s="21" t="s">
        <v>10</v>
      </c>
      <c r="J350" s="21" t="s">
        <v>11</v>
      </c>
      <c r="K350" s="21" t="s">
        <v>11</v>
      </c>
      <c r="L350" s="21">
        <v>0</v>
      </c>
      <c r="M350" s="6">
        <f t="shared" ref="M350" si="204">H350-L350</f>
        <v>45.227500000000006</v>
      </c>
      <c r="N350" s="6">
        <f t="shared" ref="N350" si="205">E350*M350</f>
        <v>5.8795750000000009</v>
      </c>
      <c r="O350" s="6">
        <f>SUM(M350:M351)</f>
        <v>55.701700000000002</v>
      </c>
      <c r="P350" s="6">
        <f>SUM(N350:N351)</f>
        <v>7.2412210000000004</v>
      </c>
    </row>
    <row r="351" spans="3:16" x14ac:dyDescent="0.25">
      <c r="C351" s="1"/>
      <c r="D351" s="1"/>
      <c r="E351" s="7">
        <v>0.13</v>
      </c>
      <c r="F351" s="1">
        <f>2.38+1.34+1.34</f>
        <v>5.0599999999999996</v>
      </c>
      <c r="G351" s="1">
        <f>0.95+1.22-0.1</f>
        <v>2.0699999999999998</v>
      </c>
      <c r="H351" s="6">
        <f t="shared" si="203"/>
        <v>10.474199999999998</v>
      </c>
      <c r="I351" s="21" t="s">
        <v>10</v>
      </c>
      <c r="J351" s="21" t="s">
        <v>11</v>
      </c>
      <c r="K351" s="21" t="s">
        <v>11</v>
      </c>
      <c r="L351" s="21">
        <v>0</v>
      </c>
      <c r="M351" s="6">
        <f t="shared" ref="M351" si="206">H351-L351</f>
        <v>10.474199999999998</v>
      </c>
      <c r="N351" s="6">
        <f t="shared" ref="N351" si="207">E351*M351</f>
        <v>1.3616459999999997</v>
      </c>
      <c r="O351" s="21"/>
      <c r="P351" s="21"/>
    </row>
  </sheetData>
  <autoFilter ref="C5:R19"/>
  <mergeCells count="8">
    <mergeCell ref="C323:P323"/>
    <mergeCell ref="C339:P339"/>
    <mergeCell ref="C345:P345"/>
    <mergeCell ref="I3:K3"/>
    <mergeCell ref="C2:P2"/>
    <mergeCell ref="C267:P267"/>
    <mergeCell ref="C302:P302"/>
    <mergeCell ref="C316:P3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Y12"/>
  <sheetViews>
    <sheetView tabSelected="1" workbookViewId="0">
      <selection activeCell="H14" sqref="H14:H16"/>
    </sheetView>
  </sheetViews>
  <sheetFormatPr defaultRowHeight="15" x14ac:dyDescent="0.25"/>
  <cols>
    <col min="4" max="4" width="45" bestFit="1" customWidth="1"/>
    <col min="5" max="6" width="11.28515625" bestFit="1" customWidth="1"/>
    <col min="7" max="7" width="13.140625" bestFit="1" customWidth="1"/>
    <col min="8" max="8" width="11.7109375" customWidth="1"/>
    <col min="9" max="9" width="12.42578125" customWidth="1"/>
    <col min="10" max="10" width="12" customWidth="1"/>
    <col min="11" max="11" width="10.5703125" customWidth="1"/>
    <col min="12" max="12" width="11.5703125" customWidth="1"/>
    <col min="13" max="13" width="11.28515625" customWidth="1"/>
    <col min="14" max="14" width="11.42578125" customWidth="1"/>
    <col min="15" max="15" width="10.85546875" customWidth="1"/>
    <col min="16" max="16" width="10.7109375" customWidth="1"/>
    <col min="17" max="17" width="11.140625" customWidth="1"/>
    <col min="18" max="18" width="10.28515625" customWidth="1"/>
    <col min="19" max="20" width="9.85546875" bestFit="1" customWidth="1"/>
    <col min="21" max="21" width="10.28515625" bestFit="1" customWidth="1"/>
    <col min="23" max="23" width="13.140625" bestFit="1" customWidth="1"/>
    <col min="24" max="24" width="12" bestFit="1" customWidth="1"/>
  </cols>
  <sheetData>
    <row r="4" spans="3:25" x14ac:dyDescent="0.25">
      <c r="C4" s="12" t="s">
        <v>48</v>
      </c>
      <c r="D4" s="12" t="s">
        <v>49</v>
      </c>
      <c r="E4" s="21" t="s">
        <v>118</v>
      </c>
      <c r="F4" s="21" t="s">
        <v>117</v>
      </c>
      <c r="G4" s="21" t="s">
        <v>119</v>
      </c>
      <c r="H4" s="21" t="s">
        <v>51</v>
      </c>
      <c r="I4" s="21" t="s">
        <v>52</v>
      </c>
      <c r="J4" s="21" t="s">
        <v>53</v>
      </c>
      <c r="K4" s="21" t="s">
        <v>54</v>
      </c>
      <c r="L4" s="21" t="s">
        <v>55</v>
      </c>
      <c r="M4" s="21" t="s">
        <v>56</v>
      </c>
      <c r="N4" s="21" t="s">
        <v>57</v>
      </c>
      <c r="O4" s="21" t="s">
        <v>58</v>
      </c>
      <c r="P4" s="21" t="s">
        <v>59</v>
      </c>
      <c r="Q4" s="21" t="s">
        <v>60</v>
      </c>
      <c r="R4" s="1" t="s">
        <v>61</v>
      </c>
      <c r="S4" s="1" t="s">
        <v>62</v>
      </c>
      <c r="T4" s="1" t="s">
        <v>63</v>
      </c>
      <c r="U4" s="1" t="s">
        <v>64</v>
      </c>
      <c r="V4" s="1" t="s">
        <v>65</v>
      </c>
      <c r="W4" s="11" t="s">
        <v>108</v>
      </c>
      <c r="X4" s="7" t="s">
        <v>127</v>
      </c>
      <c r="Y4" s="7" t="s">
        <v>128</v>
      </c>
    </row>
    <row r="5" spans="3:25" x14ac:dyDescent="0.25">
      <c r="C5" s="12">
        <v>1</v>
      </c>
      <c r="D5" s="8" t="s">
        <v>50</v>
      </c>
      <c r="E5" s="8"/>
      <c r="F5" s="8"/>
      <c r="G5" s="8"/>
      <c r="H5" s="6">
        <f>'QS OF BLOCK WORK AREA '!$O$260</f>
        <v>561.89469999999994</v>
      </c>
      <c r="I5" s="6">
        <f>'QS OF BLOCK WORK AREA '!$O$260</f>
        <v>561.89469999999994</v>
      </c>
      <c r="J5" s="6">
        <f>'QS OF BLOCK WORK AREA '!$O$260</f>
        <v>561.89469999999994</v>
      </c>
      <c r="K5" s="6">
        <f>'QS OF BLOCK WORK AREA '!$O$260</f>
        <v>561.89469999999994</v>
      </c>
      <c r="L5" s="6">
        <f>'QS OF BLOCK WORK AREA '!$O$260</f>
        <v>561.89469999999994</v>
      </c>
      <c r="M5" s="6">
        <f>'QS OF BLOCK WORK AREA '!$O$260</f>
        <v>561.89469999999994</v>
      </c>
      <c r="N5" s="6">
        <f>'QS OF BLOCK WORK AREA '!$O$260</f>
        <v>561.89469999999994</v>
      </c>
      <c r="O5" s="6">
        <f>'QS OF BLOCK WORK AREA '!$O$260</f>
        <v>561.89469999999994</v>
      </c>
      <c r="P5" s="6">
        <f>'QS OF BLOCK WORK AREA '!$O$260-'QS OF BLOCK WORK AREA '!O262</f>
        <v>523.04699999999991</v>
      </c>
      <c r="Q5" s="6">
        <f>'QS OF BLOCK WORK AREA '!$O$260</f>
        <v>561.89469999999994</v>
      </c>
      <c r="R5" s="6">
        <f>'QS OF BLOCK WORK AREA '!$O$260</f>
        <v>561.89469999999994</v>
      </c>
      <c r="S5" s="6">
        <f>'QS OF BLOCK WORK AREA '!$O$260</f>
        <v>561.89469999999994</v>
      </c>
      <c r="T5" s="6">
        <f>'QS OF BLOCK WORK AREA '!$O$260</f>
        <v>561.89469999999994</v>
      </c>
      <c r="U5" s="6">
        <f>'QS OF BLOCK WORK AREA '!$O$260-'QS OF BLOCK WORK AREA '!O262</f>
        <v>523.04699999999991</v>
      </c>
      <c r="V5" s="6">
        <f>'QS OF BLOCK WORK AREA '!$O$260</f>
        <v>561.89469999999994</v>
      </c>
      <c r="W5" s="6">
        <f>'QS OF BLOCK WORK AREA '!O340</f>
        <v>35.689099999999996</v>
      </c>
      <c r="X5" s="1"/>
      <c r="Y5" s="1"/>
    </row>
    <row r="6" spans="3:25" x14ac:dyDescent="0.25">
      <c r="C6" s="12">
        <v>2</v>
      </c>
      <c r="D6" s="8" t="s">
        <v>68</v>
      </c>
      <c r="E6" s="8"/>
      <c r="F6" s="8"/>
      <c r="G6" s="8"/>
      <c r="H6" s="6">
        <f>'QS OF BLOCK WORK AREA '!$O$268+'QS OF BLOCK WORK AREA '!$O$277+'QS OF BLOCK WORK AREA '!$O$291</f>
        <v>52.494399999999999</v>
      </c>
      <c r="I6" s="6">
        <f>'QS OF BLOCK WORK AREA '!$O$268+'QS OF BLOCK WORK AREA '!$O$277+'QS OF BLOCK WORK AREA '!$O$294</f>
        <v>66.662400000000005</v>
      </c>
      <c r="J6" s="6">
        <f>'QS OF BLOCK WORK AREA '!$O$268+'QS OF BLOCK WORK AREA '!$O$277+'QS OF BLOCK WORK AREA '!$O$291</f>
        <v>52.494399999999999</v>
      </c>
      <c r="K6" s="6">
        <f>'QS OF BLOCK WORK AREA '!$O$268+'QS OF BLOCK WORK AREA '!$O$277+'QS OF BLOCK WORK AREA '!$O$294</f>
        <v>66.662400000000005</v>
      </c>
      <c r="L6" s="6">
        <f>'QS OF BLOCK WORK AREA '!$O$268+'QS OF BLOCK WORK AREA '!$O$277+'QS OF BLOCK WORK AREA '!$O$291</f>
        <v>52.494399999999999</v>
      </c>
      <c r="M6" s="6">
        <f>'QS OF BLOCK WORK AREA '!$O$268+'QS OF BLOCK WORK AREA '!$O$277+'QS OF BLOCK WORK AREA '!$O$294</f>
        <v>66.662400000000005</v>
      </c>
      <c r="N6" s="6">
        <f>'QS OF BLOCK WORK AREA '!$O$268+'QS OF BLOCK WORK AREA '!$O$277+'QS OF BLOCK WORK AREA '!$O$291</f>
        <v>52.494399999999999</v>
      </c>
      <c r="O6" s="6">
        <f>'QS OF BLOCK WORK AREA '!$O$268+'QS OF BLOCK WORK AREA '!$O$277+'QS OF BLOCK WORK AREA '!$O$294</f>
        <v>66.662400000000005</v>
      </c>
      <c r="P6" s="6">
        <f>'QS OF BLOCK WORK AREA '!$O$268+'QS OF BLOCK WORK AREA '!$O$277+'QS OF BLOCK WORK AREA '!$O$291</f>
        <v>52.494399999999999</v>
      </c>
      <c r="Q6" s="6">
        <f>'QS OF BLOCK WORK AREA '!$O$268+'QS OF BLOCK WORK AREA '!$O$277+'QS OF BLOCK WORK AREA '!$O$294</f>
        <v>66.662400000000005</v>
      </c>
      <c r="R6" s="6">
        <f>'QS OF BLOCK WORK AREA '!$O$268+'QS OF BLOCK WORK AREA '!$O$277+'QS OF BLOCK WORK AREA '!$O$291</f>
        <v>52.494399999999999</v>
      </c>
      <c r="S6" s="6">
        <f>'QS OF BLOCK WORK AREA '!$O$268+'QS OF BLOCK WORK AREA '!$O$277+'QS OF BLOCK WORK AREA '!$O$294</f>
        <v>66.662400000000005</v>
      </c>
      <c r="T6" s="6">
        <f>'QS OF BLOCK WORK AREA '!$O$268+'QS OF BLOCK WORK AREA '!$O$277+'QS OF BLOCK WORK AREA '!$O$291</f>
        <v>52.494399999999999</v>
      </c>
      <c r="U6" s="6">
        <f>S6-'QS OF BLOCK WORK AREA '!N269</f>
        <v>66.331888000000006</v>
      </c>
      <c r="V6" s="6">
        <f>'QS OF BLOCK WORK AREA '!$O$268+'QS OF BLOCK WORK AREA '!$O$277+'QS OF BLOCK WORK AREA '!$O$291</f>
        <v>52.494399999999999</v>
      </c>
      <c r="W6" s="6">
        <f>'QS OF BLOCK WORK AREA '!O324</f>
        <v>195.93279999999999</v>
      </c>
      <c r="X6" s="1"/>
      <c r="Y6" s="1"/>
    </row>
    <row r="7" spans="3:25" x14ac:dyDescent="0.25">
      <c r="C7" s="12">
        <v>3</v>
      </c>
      <c r="D7" s="1" t="s">
        <v>109</v>
      </c>
      <c r="E7" s="1"/>
      <c r="F7" s="1"/>
      <c r="G7" s="1"/>
      <c r="H7" s="6">
        <f>'QS OF BLOCK WORK AREA '!$O$303</f>
        <v>20.690999999999999</v>
      </c>
      <c r="I7" s="6">
        <f>'QS OF BLOCK WORK AREA '!$O$311</f>
        <v>4.6533999999999995</v>
      </c>
      <c r="J7" s="6">
        <f>'QS OF BLOCK WORK AREA '!$O$303</f>
        <v>20.690999999999999</v>
      </c>
      <c r="K7" s="6">
        <f>'QS OF BLOCK WORK AREA '!$O$311</f>
        <v>4.6533999999999995</v>
      </c>
      <c r="L7" s="6">
        <f>'QS OF BLOCK WORK AREA '!$O$303</f>
        <v>20.690999999999999</v>
      </c>
      <c r="M7" s="6">
        <f>'QS OF BLOCK WORK AREA '!$O$311</f>
        <v>4.6533999999999995</v>
      </c>
      <c r="N7" s="6">
        <f>'QS OF BLOCK WORK AREA '!$O$303</f>
        <v>20.690999999999999</v>
      </c>
      <c r="O7" s="6">
        <f>'QS OF BLOCK WORK AREA '!$O$311</f>
        <v>4.6533999999999995</v>
      </c>
      <c r="P7" s="6">
        <f>'QS OF BLOCK WORK AREA '!$O$303</f>
        <v>20.690999999999999</v>
      </c>
      <c r="Q7" s="6">
        <f>'QS OF BLOCK WORK AREA '!$O$311</f>
        <v>4.6533999999999995</v>
      </c>
      <c r="R7" s="6">
        <f>'QS OF BLOCK WORK AREA '!$O$303</f>
        <v>20.690999999999999</v>
      </c>
      <c r="S7" s="6">
        <f>'QS OF BLOCK WORK AREA '!$O$311</f>
        <v>4.6533999999999995</v>
      </c>
      <c r="T7" s="6">
        <f>'QS OF BLOCK WORK AREA '!$O$303</f>
        <v>20.690999999999999</v>
      </c>
      <c r="U7" s="6">
        <f>'QS OF BLOCK WORK AREA '!$O$311</f>
        <v>4.6533999999999995</v>
      </c>
      <c r="V7" s="6">
        <f>'QS OF BLOCK WORK AREA '!$O$303</f>
        <v>20.690999999999999</v>
      </c>
      <c r="W7" s="1" t="s">
        <v>11</v>
      </c>
      <c r="X7" s="1"/>
      <c r="Y7" s="1"/>
    </row>
    <row r="8" spans="3:25" x14ac:dyDescent="0.25">
      <c r="C8" s="32"/>
      <c r="D8" s="25"/>
      <c r="E8" s="25"/>
      <c r="F8" s="25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5"/>
      <c r="X8" s="1"/>
      <c r="Y8" s="1"/>
    </row>
    <row r="9" spans="3:25" ht="19.5" x14ac:dyDescent="0.3">
      <c r="C9" s="21" t="s">
        <v>66</v>
      </c>
      <c r="D9" s="33" t="s">
        <v>124</v>
      </c>
      <c r="E9" s="34">
        <f>'QS OF BLOCK WORK AREA '!O346</f>
        <v>20.666999999999998</v>
      </c>
      <c r="F9" s="34">
        <f>'QS OF BLOCK WORK AREA '!O348</f>
        <v>20.666999999999998</v>
      </c>
      <c r="G9" s="34">
        <f>'QS OF BLOCK WORK AREA '!O350</f>
        <v>55.701700000000002</v>
      </c>
      <c r="H9" s="34">
        <f>SUM(H5:H7)</f>
        <v>635.08010000000002</v>
      </c>
      <c r="I9" s="34">
        <f t="shared" ref="I9:O9" si="0">SUM(I5:I7)</f>
        <v>633.21050000000002</v>
      </c>
      <c r="J9" s="34">
        <f t="shared" si="0"/>
        <v>635.08010000000002</v>
      </c>
      <c r="K9" s="34">
        <f t="shared" si="0"/>
        <v>633.21050000000002</v>
      </c>
      <c r="L9" s="34">
        <f t="shared" si="0"/>
        <v>635.08010000000002</v>
      </c>
      <c r="M9" s="34">
        <f t="shared" si="0"/>
        <v>633.21050000000002</v>
      </c>
      <c r="N9" s="34">
        <f t="shared" si="0"/>
        <v>635.08010000000002</v>
      </c>
      <c r="O9" s="34">
        <f t="shared" si="0"/>
        <v>633.21050000000002</v>
      </c>
      <c r="P9" s="34">
        <f>SUM(O5:O7)</f>
        <v>633.21050000000002</v>
      </c>
      <c r="Q9" s="34">
        <f>SUM(Q5:Q7)</f>
        <v>633.21050000000002</v>
      </c>
      <c r="R9" s="34">
        <f t="shared" ref="R9" si="1">SUM(R5:R7)</f>
        <v>635.08010000000002</v>
      </c>
      <c r="S9" s="34">
        <f t="shared" ref="S9" si="2">SUM(S5:S7)</f>
        <v>633.21050000000002</v>
      </c>
      <c r="T9" s="34">
        <f t="shared" ref="T9" si="3">SUM(T5:T7)</f>
        <v>635.08010000000002</v>
      </c>
      <c r="U9" s="34">
        <f t="shared" ref="U9" si="4">SUM(U5:U7)</f>
        <v>594.03228799999999</v>
      </c>
      <c r="V9" s="34">
        <f t="shared" ref="V9" si="5">SUM(V5:V7)</f>
        <v>635.08010000000002</v>
      </c>
      <c r="W9" s="34">
        <f t="shared" ref="W9" si="6">SUM(W5:W7)</f>
        <v>231.62189999999998</v>
      </c>
      <c r="X9" s="36">
        <f>SUM(E9:W9)</f>
        <v>9800.7240880000008</v>
      </c>
      <c r="Y9" s="37" t="s">
        <v>129</v>
      </c>
    </row>
    <row r="10" spans="3:25" ht="19.5" x14ac:dyDescent="0.3">
      <c r="C10" s="21" t="s">
        <v>66</v>
      </c>
      <c r="D10" s="33" t="s">
        <v>125</v>
      </c>
      <c r="E10" s="21" t="s">
        <v>11</v>
      </c>
      <c r="F10" s="21" t="s">
        <v>11</v>
      </c>
      <c r="G10" s="21" t="s">
        <v>11</v>
      </c>
      <c r="H10" s="34">
        <f>'QS OF BLOCK WORK AREA '!$O$317</f>
        <v>43.221200000000003</v>
      </c>
      <c r="I10" s="34">
        <f>'QS OF BLOCK WORK AREA '!$O$317</f>
        <v>43.221200000000003</v>
      </c>
      <c r="J10" s="34">
        <f>'QS OF BLOCK WORK AREA '!$O$317</f>
        <v>43.221200000000003</v>
      </c>
      <c r="K10" s="34">
        <f>'QS OF BLOCK WORK AREA '!$O$317</f>
        <v>43.221200000000003</v>
      </c>
      <c r="L10" s="34">
        <f>'QS OF BLOCK WORK AREA '!$O$317</f>
        <v>43.221200000000003</v>
      </c>
      <c r="M10" s="34">
        <f>'QS OF BLOCK WORK AREA '!$O$317</f>
        <v>43.221200000000003</v>
      </c>
      <c r="N10" s="34">
        <f>'QS OF BLOCK WORK AREA '!$O$317</f>
        <v>43.221200000000003</v>
      </c>
      <c r="O10" s="34">
        <f>'QS OF BLOCK WORK AREA '!$O$317</f>
        <v>43.221200000000003</v>
      </c>
      <c r="P10" s="34">
        <f>'QS OF BLOCK WORK AREA '!$O$317</f>
        <v>43.221200000000003</v>
      </c>
      <c r="Q10" s="34">
        <f>'QS OF BLOCK WORK AREA '!$O$317</f>
        <v>43.221200000000003</v>
      </c>
      <c r="R10" s="34">
        <f>'QS OF BLOCK WORK AREA '!$O$317</f>
        <v>43.221200000000003</v>
      </c>
      <c r="S10" s="34">
        <f>'QS OF BLOCK WORK AREA '!$O$317</f>
        <v>43.221200000000003</v>
      </c>
      <c r="T10" s="34">
        <f>'QS OF BLOCK WORK AREA '!$O$317</f>
        <v>43.221200000000003</v>
      </c>
      <c r="U10" s="34">
        <f>'QS OF BLOCK WORK AREA '!$O$317</f>
        <v>43.221200000000003</v>
      </c>
      <c r="V10" s="34">
        <f>'QS OF BLOCK WORK AREA '!$O$317</f>
        <v>43.221200000000003</v>
      </c>
      <c r="W10" s="35" t="s">
        <v>11</v>
      </c>
      <c r="X10" s="36">
        <f t="shared" ref="X10:X11" si="7">SUM(E10:W10)</f>
        <v>648.31799999999987</v>
      </c>
      <c r="Y10" s="37" t="s">
        <v>129</v>
      </c>
    </row>
    <row r="11" spans="3:25" ht="19.5" x14ac:dyDescent="0.3">
      <c r="C11" s="21" t="s">
        <v>66</v>
      </c>
      <c r="D11" s="33" t="s">
        <v>126</v>
      </c>
      <c r="E11" s="21" t="s">
        <v>11</v>
      </c>
      <c r="F11" s="21" t="s">
        <v>11</v>
      </c>
      <c r="G11" s="21" t="s">
        <v>11</v>
      </c>
      <c r="H11" s="34">
        <f>'QS OF BLOCK WORK AREA '!$O$318</f>
        <v>7.5239999999999991</v>
      </c>
      <c r="I11" s="34">
        <f>'QS OF BLOCK WORK AREA '!$O$318</f>
        <v>7.5239999999999991</v>
      </c>
      <c r="J11" s="34">
        <f>'QS OF BLOCK WORK AREA '!$O$318</f>
        <v>7.5239999999999991</v>
      </c>
      <c r="K11" s="34">
        <f>'QS OF BLOCK WORK AREA '!$O$318</f>
        <v>7.5239999999999991</v>
      </c>
      <c r="L11" s="34">
        <f>'QS OF BLOCK WORK AREA '!$O$318</f>
        <v>7.5239999999999991</v>
      </c>
      <c r="M11" s="34">
        <f>'QS OF BLOCK WORK AREA '!$O$318</f>
        <v>7.5239999999999991</v>
      </c>
      <c r="N11" s="34">
        <f>'QS OF BLOCK WORK AREA '!$O$318</f>
        <v>7.5239999999999991</v>
      </c>
      <c r="O11" s="34">
        <f>'QS OF BLOCK WORK AREA '!$O$318</f>
        <v>7.5239999999999991</v>
      </c>
      <c r="P11" s="34">
        <f>'QS OF BLOCK WORK AREA '!$O$318</f>
        <v>7.5239999999999991</v>
      </c>
      <c r="Q11" s="34">
        <f>'QS OF BLOCK WORK AREA '!$O$318</f>
        <v>7.5239999999999991</v>
      </c>
      <c r="R11" s="34">
        <f>'QS OF BLOCK WORK AREA '!$O$318</f>
        <v>7.5239999999999991</v>
      </c>
      <c r="S11" s="34">
        <f>'QS OF BLOCK WORK AREA '!$O$318</f>
        <v>7.5239999999999991</v>
      </c>
      <c r="T11" s="34">
        <f>'QS OF BLOCK WORK AREA '!$O$318</f>
        <v>7.5239999999999991</v>
      </c>
      <c r="U11" s="34">
        <f>'QS OF BLOCK WORK AREA '!$O$318</f>
        <v>7.5239999999999991</v>
      </c>
      <c r="V11" s="34">
        <f>'QS OF BLOCK WORK AREA '!$O$318</f>
        <v>7.5239999999999991</v>
      </c>
      <c r="W11" s="35" t="s">
        <v>11</v>
      </c>
      <c r="X11" s="36">
        <f t="shared" si="7"/>
        <v>112.86</v>
      </c>
      <c r="Y11" s="37" t="s">
        <v>129</v>
      </c>
    </row>
    <row r="12" spans="3:25" x14ac:dyDescent="0.25">
      <c r="H12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22"/>
  <sheetViews>
    <sheetView workbookViewId="0">
      <selection activeCell="H13" sqref="H13:H14"/>
    </sheetView>
  </sheetViews>
  <sheetFormatPr defaultRowHeight="15" x14ac:dyDescent="0.25"/>
  <cols>
    <col min="4" max="4" width="24.5703125" bestFit="1" customWidth="1"/>
    <col min="5" max="5" width="15.140625" bestFit="1" customWidth="1"/>
    <col min="6" max="6" width="15.5703125" customWidth="1"/>
    <col min="7" max="7" width="13.28515625" bestFit="1" customWidth="1"/>
    <col min="8" max="22" width="11.5703125" bestFit="1" customWidth="1"/>
    <col min="23" max="23" width="13.140625" bestFit="1" customWidth="1"/>
  </cols>
  <sheetData>
    <row r="1" spans="3:24" x14ac:dyDescent="0.25">
      <c r="C1" s="60" t="s">
        <v>141</v>
      </c>
      <c r="D1" s="60"/>
      <c r="E1" s="60"/>
      <c r="F1" s="60"/>
    </row>
    <row r="2" spans="3:24" ht="45" x14ac:dyDescent="0.25">
      <c r="C2" s="41" t="s">
        <v>0</v>
      </c>
      <c r="D2" s="42" t="s">
        <v>130</v>
      </c>
      <c r="E2" s="41" t="s">
        <v>134</v>
      </c>
      <c r="F2" s="42" t="s">
        <v>135</v>
      </c>
      <c r="G2" s="38"/>
      <c r="H2" s="38"/>
    </row>
    <row r="3" spans="3:24" x14ac:dyDescent="0.25">
      <c r="C3" s="21"/>
      <c r="D3" s="21"/>
      <c r="E3" s="21" t="s">
        <v>136</v>
      </c>
      <c r="F3" s="21" t="s">
        <v>142</v>
      </c>
      <c r="G3" s="38"/>
      <c r="H3" s="38"/>
    </row>
    <row r="4" spans="3:24" x14ac:dyDescent="0.25">
      <c r="C4" s="21">
        <v>1</v>
      </c>
      <c r="D4" s="21" t="s">
        <v>131</v>
      </c>
      <c r="E4" s="21">
        <v>63</v>
      </c>
      <c r="F4" s="21">
        <v>40</v>
      </c>
      <c r="G4" s="38"/>
      <c r="H4" s="38"/>
    </row>
    <row r="5" spans="3:24" x14ac:dyDescent="0.25">
      <c r="C5" s="21">
        <v>2</v>
      </c>
      <c r="D5" s="21" t="s">
        <v>132</v>
      </c>
      <c r="E5" s="21">
        <v>63</v>
      </c>
      <c r="F5" s="21">
        <v>40</v>
      </c>
      <c r="G5" s="38"/>
      <c r="H5" s="38"/>
    </row>
    <row r="6" spans="3:24" x14ac:dyDescent="0.25">
      <c r="C6" s="21">
        <v>3</v>
      </c>
      <c r="D6" s="21" t="s">
        <v>133</v>
      </c>
      <c r="E6" s="21">
        <v>63</v>
      </c>
      <c r="F6" s="21">
        <v>40</v>
      </c>
      <c r="G6" s="38"/>
      <c r="H6" s="38"/>
    </row>
    <row r="10" spans="3:24" x14ac:dyDescent="0.25">
      <c r="C10" s="21" t="s">
        <v>48</v>
      </c>
      <c r="D10" s="21" t="s">
        <v>49</v>
      </c>
      <c r="E10" s="21" t="s">
        <v>118</v>
      </c>
      <c r="F10" s="21" t="s">
        <v>117</v>
      </c>
      <c r="G10" s="21" t="s">
        <v>119</v>
      </c>
      <c r="H10" s="21" t="s">
        <v>51</v>
      </c>
      <c r="I10" s="21" t="s">
        <v>52</v>
      </c>
      <c r="J10" s="21" t="s">
        <v>53</v>
      </c>
      <c r="K10" s="21" t="s">
        <v>54</v>
      </c>
      <c r="L10" s="21" t="s">
        <v>55</v>
      </c>
      <c r="M10" s="21" t="s">
        <v>56</v>
      </c>
      <c r="N10" s="21" t="s">
        <v>57</v>
      </c>
      <c r="O10" s="21" t="s">
        <v>58</v>
      </c>
      <c r="P10" s="21" t="s">
        <v>59</v>
      </c>
      <c r="Q10" s="21" t="s">
        <v>60</v>
      </c>
      <c r="R10" s="1" t="s">
        <v>61</v>
      </c>
      <c r="S10" s="1" t="s">
        <v>62</v>
      </c>
      <c r="T10" s="1" t="s">
        <v>63</v>
      </c>
      <c r="U10" s="1" t="s">
        <v>64</v>
      </c>
      <c r="V10" s="1" t="s">
        <v>65</v>
      </c>
      <c r="W10" s="11" t="s">
        <v>108</v>
      </c>
      <c r="X10" s="7" t="s">
        <v>127</v>
      </c>
    </row>
    <row r="11" spans="3:24" x14ac:dyDescent="0.25">
      <c r="C11" s="21">
        <v>1</v>
      </c>
      <c r="D11" s="8" t="s">
        <v>137</v>
      </c>
      <c r="E11" s="21" t="s">
        <v>139</v>
      </c>
      <c r="F11" s="21" t="s">
        <v>139</v>
      </c>
      <c r="G11" s="21" t="s">
        <v>139</v>
      </c>
      <c r="H11" s="21" t="s">
        <v>139</v>
      </c>
      <c r="I11" s="21" t="s">
        <v>139</v>
      </c>
      <c r="J11" s="21" t="s">
        <v>139</v>
      </c>
      <c r="K11" s="21" t="s">
        <v>139</v>
      </c>
      <c r="L11" s="21" t="s">
        <v>139</v>
      </c>
      <c r="M11" s="21" t="s">
        <v>139</v>
      </c>
      <c r="N11" s="21" t="s">
        <v>139</v>
      </c>
      <c r="O11" s="21" t="s">
        <v>139</v>
      </c>
      <c r="P11" s="21" t="s">
        <v>139</v>
      </c>
      <c r="Q11" s="21" t="s">
        <v>139</v>
      </c>
      <c r="R11" s="21" t="s">
        <v>139</v>
      </c>
      <c r="S11" s="21" t="s">
        <v>139</v>
      </c>
      <c r="T11" s="21" t="s">
        <v>139</v>
      </c>
      <c r="U11" s="21" t="s">
        <v>139</v>
      </c>
      <c r="V11" s="21" t="s">
        <v>139</v>
      </c>
      <c r="W11" s="21" t="s">
        <v>139</v>
      </c>
      <c r="X11" s="21" t="s">
        <v>139</v>
      </c>
    </row>
    <row r="12" spans="3:24" x14ac:dyDescent="0.25">
      <c r="C12" s="21"/>
      <c r="D12" s="40" t="s">
        <v>131</v>
      </c>
      <c r="E12" s="39">
        <f>(('ABSTRACT '!E9*10.764)/100)*$E$4</f>
        <v>140.14954043999998</v>
      </c>
      <c r="F12" s="39">
        <f>(('ABSTRACT '!F9*10.764)/100)*$E$4</f>
        <v>140.14954043999998</v>
      </c>
      <c r="G12" s="39">
        <f>(('ABSTRACT '!G9*10.764)/100)*$E$4</f>
        <v>377.73105224400001</v>
      </c>
      <c r="H12" s="39">
        <f>(('ABSTRACT '!H9*10.764)/100)*$E$4</f>
        <v>4306.6813837319996</v>
      </c>
      <c r="I12" s="39">
        <f>(('ABSTRACT '!I9*10.764)/100)*$E$4</f>
        <v>4294.0030278599988</v>
      </c>
      <c r="J12" s="39">
        <f>(('ABSTRACT '!J9*10.764)/100)*$E$4</f>
        <v>4306.6813837319996</v>
      </c>
      <c r="K12" s="39">
        <f>(('ABSTRACT '!K9*10.764)/100)*$E$4</f>
        <v>4294.0030278599988</v>
      </c>
      <c r="L12" s="39">
        <f>(('ABSTRACT '!L9*10.764)/100)*$E$4</f>
        <v>4306.6813837319996</v>
      </c>
      <c r="M12" s="39">
        <f>(('ABSTRACT '!M9*10.764)/100)*$E$4</f>
        <v>4294.0030278599988</v>
      </c>
      <c r="N12" s="39">
        <f>(('ABSTRACT '!N9*10.764)/100)*$E$4</f>
        <v>4306.6813837319996</v>
      </c>
      <c r="O12" s="39">
        <f>(('ABSTRACT '!O9*10.764)/100)*$E$4</f>
        <v>4294.0030278599988</v>
      </c>
      <c r="P12" s="39">
        <f>(('ABSTRACT '!P9*10.764)/100)*$E$4</f>
        <v>4294.0030278599988</v>
      </c>
      <c r="Q12" s="39">
        <f>(('ABSTRACT '!Q9*10.764)/100)*$E$4</f>
        <v>4294.0030278599988</v>
      </c>
      <c r="R12" s="39">
        <f>(('ABSTRACT '!R9*10.764)/100)*$E$4</f>
        <v>4306.6813837319996</v>
      </c>
      <c r="S12" s="39">
        <f>(('ABSTRACT '!S9*10.764)/100)*$E$4</f>
        <v>4294.0030278599988</v>
      </c>
      <c r="T12" s="39">
        <f>(('ABSTRACT '!T9*10.764)/100)*$E$4</f>
        <v>4306.6813837319996</v>
      </c>
      <c r="U12" s="39">
        <f>(('ABSTRACT '!U9*10.764)/100)*$E$4</f>
        <v>4028.3230352601595</v>
      </c>
      <c r="V12" s="39">
        <f>(('ABSTRACT '!V9*10.764)/100)*$E$4</f>
        <v>4306.6813837319996</v>
      </c>
      <c r="W12" s="39">
        <f>(('ABSTRACT '!W9*10.764)/100)*$E$4</f>
        <v>1570.7022229079998</v>
      </c>
      <c r="X12" s="39">
        <f>SUM(E12:W12)</f>
        <v>66461.846272436145</v>
      </c>
    </row>
    <row r="13" spans="3:24" x14ac:dyDescent="0.25">
      <c r="C13" s="1"/>
      <c r="D13" s="8" t="s">
        <v>132</v>
      </c>
      <c r="E13" s="1"/>
      <c r="F13" s="1"/>
      <c r="G13" s="1"/>
      <c r="H13" s="39">
        <f>(('ABSTRACT '!H10*10.764)/100)*$E$5</f>
        <v>293.096787984</v>
      </c>
      <c r="I13" s="39">
        <f>(('ABSTRACT '!I10*10.764)/100)*$E$5</f>
        <v>293.096787984</v>
      </c>
      <c r="J13" s="39">
        <f>(('ABSTRACT '!J10*10.764)/100)*$E$5</f>
        <v>293.096787984</v>
      </c>
      <c r="K13" s="39">
        <f>(('ABSTRACT '!K10*10.764)/100)*$E$5</f>
        <v>293.096787984</v>
      </c>
      <c r="L13" s="39">
        <f>(('ABSTRACT '!L10*10.764)/100)*$E$5</f>
        <v>293.096787984</v>
      </c>
      <c r="M13" s="61">
        <f>(('ABSTRACT '!M10*10.764)/100)*$E$5</f>
        <v>293.096787984</v>
      </c>
      <c r="N13" s="61">
        <f>(('ABSTRACT '!N10*10.764)/100)*$E$5</f>
        <v>293.096787984</v>
      </c>
      <c r="O13" s="61">
        <f>(('ABSTRACT '!O10*10.764)/100)*$E$5</f>
        <v>293.096787984</v>
      </c>
      <c r="P13" s="61">
        <f>(('ABSTRACT '!P10*10.764)/100)*$E$5</f>
        <v>293.096787984</v>
      </c>
      <c r="Q13" s="61">
        <f>(('ABSTRACT '!Q10*10.764)/100)*$E$5</f>
        <v>293.096787984</v>
      </c>
      <c r="R13" s="61">
        <f>(('ABSTRACT '!R10*10.764)/100)*$E$5</f>
        <v>293.096787984</v>
      </c>
      <c r="S13" s="61">
        <f>(('ABSTRACT '!S10*10.764)/100)*$E$5</f>
        <v>293.096787984</v>
      </c>
      <c r="T13" s="61">
        <f>(('ABSTRACT '!T10*10.764)/100)*$E$5</f>
        <v>293.096787984</v>
      </c>
      <c r="U13" s="61">
        <f>(('ABSTRACT '!U10*10.764)/100)*$E$5</f>
        <v>293.096787984</v>
      </c>
      <c r="V13" s="61">
        <f>(('ABSTRACT '!V10*10.764)/100)*$E$5</f>
        <v>293.096787984</v>
      </c>
      <c r="W13" s="61"/>
      <c r="X13" s="61">
        <f>(('ABSTRACT '!X10*10.764)/100)*$E$5</f>
        <v>4396.4518197599991</v>
      </c>
    </row>
    <row r="14" spans="3:24" x14ac:dyDescent="0.25">
      <c r="C14" s="1"/>
      <c r="D14" s="8" t="s">
        <v>133</v>
      </c>
      <c r="E14" s="1"/>
      <c r="F14" s="1"/>
      <c r="G14" s="1"/>
      <c r="H14" s="39">
        <f>(('ABSTRACT '!H11*10.764)/100)*$E$5</f>
        <v>51.022651679999996</v>
      </c>
      <c r="I14" s="39">
        <f>(('ABSTRACT '!I11*10.764)/100)*$E$5</f>
        <v>51.022651679999996</v>
      </c>
      <c r="J14" s="39">
        <f>(('ABSTRACT '!J11*10.764)/100)*$E$5</f>
        <v>51.022651679999996</v>
      </c>
      <c r="K14" s="39">
        <f>(('ABSTRACT '!K11*10.764)/100)*$E$5</f>
        <v>51.022651679999996</v>
      </c>
      <c r="L14" s="39">
        <f>(('ABSTRACT '!L11*10.764)/100)*$E$5</f>
        <v>51.022651679999996</v>
      </c>
      <c r="M14" s="39">
        <f>(('ABSTRACT '!M11*10.764)/100)*$E$5</f>
        <v>51.022651679999996</v>
      </c>
      <c r="N14" s="39">
        <f>(('ABSTRACT '!N11*10.764)/100)*$E$5</f>
        <v>51.022651679999996</v>
      </c>
      <c r="O14" s="39">
        <f>(('ABSTRACT '!O11*10.764)/100)*$E$5</f>
        <v>51.022651679999996</v>
      </c>
      <c r="P14" s="39">
        <f>(('ABSTRACT '!P11*10.764)/100)*$E$5</f>
        <v>51.022651679999996</v>
      </c>
      <c r="Q14" s="39">
        <f>(('ABSTRACT '!Q11*10.764)/100)*$E$5</f>
        <v>51.022651679999996</v>
      </c>
      <c r="R14" s="39">
        <f>(('ABSTRACT '!R11*10.764)/100)*$E$5</f>
        <v>51.022651679999996</v>
      </c>
      <c r="S14" s="39">
        <f>(('ABSTRACT '!S11*10.764)/100)*$E$5</f>
        <v>51.022651679999996</v>
      </c>
      <c r="T14" s="39">
        <f>(('ABSTRACT '!T11*10.764)/100)*$E$5</f>
        <v>51.022651679999996</v>
      </c>
      <c r="U14" s="39">
        <f>(('ABSTRACT '!U11*10.764)/100)*$E$5</f>
        <v>51.022651679999996</v>
      </c>
      <c r="V14" s="39">
        <f>(('ABSTRACT '!V11*10.764)/100)*$E$5</f>
        <v>51.022651679999996</v>
      </c>
      <c r="W14" s="39"/>
      <c r="X14" s="39">
        <f>(('ABSTRACT '!X11*10.764)/100)*$E$5</f>
        <v>765.33977519999996</v>
      </c>
    </row>
    <row r="15" spans="3:24" x14ac:dyDescent="0.25">
      <c r="C15" s="21">
        <v>2</v>
      </c>
      <c r="D15" s="1" t="s">
        <v>135</v>
      </c>
      <c r="E15" s="21" t="s">
        <v>140</v>
      </c>
      <c r="F15" s="21" t="s">
        <v>140</v>
      </c>
      <c r="G15" s="21" t="s">
        <v>140</v>
      </c>
      <c r="H15" s="21" t="s">
        <v>140</v>
      </c>
      <c r="I15" s="21" t="s">
        <v>140</v>
      </c>
      <c r="J15" s="21" t="s">
        <v>140</v>
      </c>
      <c r="K15" s="21" t="s">
        <v>140</v>
      </c>
      <c r="L15" s="21" t="s">
        <v>140</v>
      </c>
      <c r="M15" s="21" t="s">
        <v>140</v>
      </c>
      <c r="N15" s="21" t="s">
        <v>140</v>
      </c>
      <c r="O15" s="21" t="s">
        <v>140</v>
      </c>
      <c r="P15" s="21" t="s">
        <v>140</v>
      </c>
      <c r="Q15" s="21" t="s">
        <v>140</v>
      </c>
      <c r="R15" s="21" t="s">
        <v>140</v>
      </c>
      <c r="S15" s="21" t="s">
        <v>140</v>
      </c>
      <c r="T15" s="21" t="s">
        <v>140</v>
      </c>
      <c r="U15" s="21" t="s">
        <v>140</v>
      </c>
      <c r="V15" s="21" t="s">
        <v>140</v>
      </c>
      <c r="W15" s="21" t="s">
        <v>140</v>
      </c>
      <c r="X15" s="21" t="s">
        <v>140</v>
      </c>
    </row>
    <row r="16" spans="3:24" x14ac:dyDescent="0.25">
      <c r="C16" s="1"/>
      <c r="D16" s="1" t="s">
        <v>131</v>
      </c>
      <c r="E16" s="39">
        <f>(('ABSTRACT '!E9*10.764)/80)*$F$4</f>
        <v>111.22979399999998</v>
      </c>
      <c r="F16" s="39">
        <f>(('ABSTRACT '!F9*10.764)/80)*$F$4</f>
        <v>111.22979399999998</v>
      </c>
      <c r="G16" s="39">
        <f>(('ABSTRACT '!G9*10.764)/80)*$F$4</f>
        <v>299.78654940000001</v>
      </c>
      <c r="H16" s="39">
        <f>(('ABSTRACT '!H9*10.764)/100)*$F$4</f>
        <v>2734.4008785599999</v>
      </c>
      <c r="I16" s="39">
        <f>(('ABSTRACT '!I9*10.764)/80)*$F$4</f>
        <v>3407.9389110000002</v>
      </c>
      <c r="J16" s="39">
        <f>(('ABSTRACT '!J9*10.764)/80)*$F$4</f>
        <v>3418.0010981999999</v>
      </c>
      <c r="K16" s="39">
        <f>(('ABSTRACT '!K9*10.764)/80)*$F$4</f>
        <v>3407.9389110000002</v>
      </c>
      <c r="L16" s="39">
        <f>(('ABSTRACT '!L9*10.764)/80)*$F$4</f>
        <v>3418.0010981999999</v>
      </c>
      <c r="M16" s="39">
        <f>(('ABSTRACT '!M9*10.764)/80)*$F$4</f>
        <v>3407.9389110000002</v>
      </c>
      <c r="N16" s="39">
        <f>(('ABSTRACT '!N9*10.764)/80)*$F$4</f>
        <v>3418.0010981999999</v>
      </c>
      <c r="O16" s="39">
        <f>(('ABSTRACT '!O9*10.764)/80)*$F$4</f>
        <v>3407.9389110000002</v>
      </c>
      <c r="P16" s="39">
        <f>(('ABSTRACT '!P9*10.764)/80)*$F$4</f>
        <v>3407.9389110000002</v>
      </c>
      <c r="Q16" s="39">
        <f>(('ABSTRACT '!Q9*10.764)/80)*$F$4</f>
        <v>3407.9389110000002</v>
      </c>
      <c r="R16" s="39">
        <f>(('ABSTRACT '!R9*10.764)/80)*$F$4</f>
        <v>3418.0010981999999</v>
      </c>
      <c r="S16" s="39">
        <f>(('ABSTRACT '!S9*10.764)/80)*$F$4</f>
        <v>3407.9389110000002</v>
      </c>
      <c r="T16" s="39">
        <f>(('ABSTRACT '!T9*10.764)/80)*$F$4</f>
        <v>3418.0010981999999</v>
      </c>
      <c r="U16" s="39">
        <f>(('ABSTRACT '!U9*10.764)/80)*$F$4</f>
        <v>3197.0817740160001</v>
      </c>
      <c r="V16" s="39">
        <f>(('ABSTRACT '!V9*10.764)/80)*$F$4</f>
        <v>3418.0010981999999</v>
      </c>
      <c r="W16" s="39">
        <f>(('ABSTRACT '!W9*10.764)/80)*$F$4</f>
        <v>1246.5890657999998</v>
      </c>
      <c r="X16" s="39">
        <f>SUM(E16:W16)</f>
        <v>52063.896821975999</v>
      </c>
    </row>
    <row r="17" spans="3:24" x14ac:dyDescent="0.25">
      <c r="C17" s="1"/>
      <c r="D17" s="1" t="s">
        <v>138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3:24" x14ac:dyDescent="0.25">
      <c r="C18" s="1"/>
      <c r="D18" s="1" t="s">
        <v>133</v>
      </c>
      <c r="E18" s="1"/>
      <c r="F18" s="1"/>
      <c r="G18" s="5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3:24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2" spans="3:24" x14ac:dyDescent="0.25">
      <c r="F22" s="50"/>
    </row>
  </sheetData>
  <mergeCells count="1">
    <mergeCell ref="C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QS OF BLOCK WORK AREA </vt:lpstr>
      <vt:lpstr>ABSTRACT </vt:lpstr>
      <vt:lpstr>MATERIAL REQUIREMENT FOR BLOCK </vt:lpstr>
      <vt:lpstr>RATE ANALYSIS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2021-04-02T05:59:06Z</dcterms:created>
  <dcterms:modified xsi:type="dcterms:W3CDTF">2022-07-22T11:10:39Z</dcterms:modified>
</cp:coreProperties>
</file>