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5.A4\Material\Steel A4\Retaining Wall\"/>
    </mc:Choice>
  </mc:AlternateContent>
  <bookViews>
    <workbookView xWindow="0" yWindow="0" windowWidth="20490" windowHeight="6855" activeTab="1"/>
  </bookViews>
  <sheets>
    <sheet name="Retaining wall" sheetId="2" r:id="rId1"/>
    <sheet name="Lift Retaining Wall 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9" i="2" s="1"/>
  <c r="F5" i="2"/>
  <c r="G5" i="2"/>
  <c r="G6" i="2" s="1"/>
  <c r="G12" i="2" s="1"/>
  <c r="D6" i="2"/>
  <c r="E6" i="2"/>
  <c r="D7" i="2"/>
  <c r="E7" i="2"/>
  <c r="F10" i="2"/>
  <c r="F11" i="2"/>
  <c r="D3" i="1"/>
  <c r="G7" i="1" s="1"/>
  <c r="J5" i="1"/>
  <c r="K5" i="1"/>
  <c r="D7" i="1"/>
  <c r="E7" i="1"/>
  <c r="H7" i="1"/>
  <c r="D8" i="1"/>
  <c r="J8" i="1" s="1"/>
  <c r="E8" i="1"/>
  <c r="H8" i="1"/>
  <c r="D9" i="1"/>
  <c r="J9" i="1" s="1"/>
  <c r="H9" i="1"/>
  <c r="D10" i="1"/>
  <c r="E10" i="1"/>
  <c r="H10" i="1"/>
  <c r="J10" i="1"/>
  <c r="D11" i="1"/>
  <c r="J11" i="1" s="1"/>
  <c r="H11" i="1"/>
  <c r="D12" i="1"/>
  <c r="J12" i="1" s="1"/>
  <c r="E12" i="1"/>
  <c r="H12" i="1"/>
  <c r="D13" i="1"/>
  <c r="J13" i="1" s="1"/>
  <c r="H13" i="1"/>
  <c r="D14" i="1"/>
  <c r="E14" i="1"/>
  <c r="H14" i="1"/>
  <c r="J14" i="1"/>
  <c r="K8" i="1" l="1"/>
  <c r="J7" i="1"/>
  <c r="F7" i="2"/>
  <c r="E8" i="2"/>
  <c r="F8" i="2" s="1"/>
  <c r="G13" i="2"/>
  <c r="G14" i="2" s="1"/>
  <c r="G15" i="2" s="1"/>
  <c r="F9" i="2"/>
  <c r="J15" i="1"/>
  <c r="K7" i="1"/>
  <c r="K14" i="1"/>
  <c r="E13" i="1"/>
  <c r="K13" i="1" s="1"/>
  <c r="K10" i="1"/>
  <c r="E9" i="1"/>
  <c r="K9" i="1" s="1"/>
  <c r="K12" i="1"/>
  <c r="E11" i="1"/>
  <c r="K11" i="1" s="1"/>
  <c r="K15" i="1" l="1"/>
  <c r="K16" i="1" s="1"/>
  <c r="K17" i="1" s="1"/>
  <c r="F12" i="2"/>
  <c r="F13" i="2"/>
  <c r="F14" i="2" s="1"/>
  <c r="F15" i="2" s="1"/>
  <c r="J16" i="1"/>
  <c r="J17" i="1"/>
</calcChain>
</file>

<file path=xl/sharedStrings.xml><?xml version="1.0" encoding="utf-8"?>
<sst xmlns="http://schemas.openxmlformats.org/spreadsheetml/2006/main" count="24" uniqueCount="17">
  <si>
    <t>Horizontal</t>
  </si>
  <si>
    <t>verticle</t>
  </si>
  <si>
    <t xml:space="preserve">Length </t>
  </si>
  <si>
    <t xml:space="preserve">Sr No </t>
  </si>
  <si>
    <t>10@150</t>
  </si>
  <si>
    <t>Verticle</t>
  </si>
  <si>
    <t>HT</t>
  </si>
  <si>
    <t>8@100</t>
  </si>
  <si>
    <t xml:space="preserve">Footing to 1st Slab </t>
  </si>
  <si>
    <t>10@200</t>
  </si>
  <si>
    <t>Horizontal Outside</t>
  </si>
  <si>
    <t>Horizontal Inside</t>
  </si>
  <si>
    <t>Verticle inside</t>
  </si>
  <si>
    <t>Verticle Outside</t>
  </si>
  <si>
    <t>Nos</t>
  </si>
  <si>
    <t>L</t>
  </si>
  <si>
    <t>12@100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</si>
</sst>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64" fontId="0" fillId="0" borderId="1" xfId="0" applyNumberFormat="1" applyBorder="1"/>
    <xf numFmtId="0" fontId="0" fillId="0" borderId="1" xfId="0" applyBorder="1"/>
    <xf numFmtId="16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/>
    <xf numFmtId="0" fontId="1" fillId="0" borderId="1" xfId="1" applyBorder="1" applyAlignment="1" applyProtection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4" borderId="1" xfId="0" applyFill="1" applyBorder="1"/>
    <xf numFmtId="0" fontId="0" fillId="3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0@200" TargetMode="External"/><Relationship Id="rId2" Type="http://schemas.openxmlformats.org/officeDocument/2006/relationships/hyperlink" Target="mailto:12@100" TargetMode="External"/><Relationship Id="rId1" Type="http://schemas.openxmlformats.org/officeDocument/2006/relationships/hyperlink" Target="mailto:10@150" TargetMode="External"/><Relationship Id="rId4" Type="http://schemas.openxmlformats.org/officeDocument/2006/relationships/hyperlink" Target="mailto:10@2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8@100" TargetMode="External"/><Relationship Id="rId1" Type="http://schemas.openxmlformats.org/officeDocument/2006/relationships/hyperlink" Target="mailto:10@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B18" sqref="B18:K30"/>
    </sheetView>
  </sheetViews>
  <sheetFormatPr defaultRowHeight="15" x14ac:dyDescent="0.25"/>
  <cols>
    <col min="2" max="2" width="20.85546875" customWidth="1"/>
    <col min="3" max="3" width="13" customWidth="1"/>
  </cols>
  <sheetData>
    <row r="2" spans="2:11" ht="15.75" thickBot="1" x14ac:dyDescent="0.3"/>
    <row r="3" spans="2:11" ht="15.75" thickBot="1" x14ac:dyDescent="0.3">
      <c r="B3" s="19" t="s">
        <v>8</v>
      </c>
      <c r="C3" s="20"/>
      <c r="D3" s="20"/>
      <c r="E3" s="20"/>
      <c r="F3" s="20"/>
      <c r="G3" s="20"/>
      <c r="H3" s="20"/>
      <c r="I3" s="20"/>
      <c r="J3" s="20"/>
      <c r="K3" s="21"/>
    </row>
    <row r="4" spans="2:11" x14ac:dyDescent="0.25">
      <c r="B4" s="15"/>
      <c r="C4" s="18" t="s">
        <v>6</v>
      </c>
      <c r="D4" s="18">
        <f>3.3+1.3</f>
        <v>4.5999999999999996</v>
      </c>
      <c r="E4" s="16"/>
      <c r="F4" s="17">
        <v>10</v>
      </c>
      <c r="G4" s="17">
        <v>12</v>
      </c>
      <c r="H4" s="16"/>
      <c r="I4" s="16"/>
      <c r="J4" s="16"/>
      <c r="K4" s="15"/>
    </row>
    <row r="5" spans="2:11" x14ac:dyDescent="0.25">
      <c r="B5" s="14"/>
      <c r="C5" s="13"/>
      <c r="D5" s="12" t="s">
        <v>15</v>
      </c>
      <c r="E5" s="11" t="s">
        <v>14</v>
      </c>
      <c r="F5" s="2">
        <f>(F4*F4)/162</f>
        <v>0.61728395061728392</v>
      </c>
      <c r="G5" s="2">
        <f>(G4*G4)/162</f>
        <v>0.88888888888888884</v>
      </c>
      <c r="H5" s="2"/>
      <c r="I5" s="11"/>
      <c r="J5" s="11"/>
      <c r="K5" s="11"/>
    </row>
    <row r="6" spans="2:11" x14ac:dyDescent="0.25">
      <c r="B6" s="2" t="s">
        <v>13</v>
      </c>
      <c r="C6" s="7" t="s">
        <v>16</v>
      </c>
      <c r="D6" s="4">
        <f>3.3+1.3+3.3/2+(25*12)/1000+(45*12)/1000</f>
        <v>7.09</v>
      </c>
      <c r="E6" s="4">
        <f>(46+5.29)/0.1</f>
        <v>512.9</v>
      </c>
      <c r="F6" s="2"/>
      <c r="G6" s="2">
        <f>G5*D6*E6</f>
        <v>3232.4097777777774</v>
      </c>
      <c r="H6" s="2"/>
      <c r="I6" s="2"/>
      <c r="J6" s="2"/>
      <c r="K6" s="2"/>
    </row>
    <row r="7" spans="2:11" x14ac:dyDescent="0.25">
      <c r="B7" s="2" t="s">
        <v>12</v>
      </c>
      <c r="C7" s="7" t="s">
        <v>4</v>
      </c>
      <c r="D7" s="4">
        <f>3.3+1.3+3.3/2+(25*10)/1000+(45*10)/1000</f>
        <v>6.95</v>
      </c>
      <c r="E7" s="4">
        <f>(46+5.29)/0.15</f>
        <v>341.93333333333334</v>
      </c>
      <c r="F7" s="10">
        <f>F5*E7*D7</f>
        <v>1466.9362139917696</v>
      </c>
      <c r="G7" s="2"/>
      <c r="H7" s="2"/>
      <c r="I7" s="2"/>
      <c r="J7" s="6"/>
      <c r="K7" s="6"/>
    </row>
    <row r="8" spans="2:11" x14ac:dyDescent="0.25">
      <c r="B8" s="2" t="s">
        <v>11</v>
      </c>
      <c r="C8" s="7" t="s">
        <v>9</v>
      </c>
      <c r="D8" s="4">
        <v>12</v>
      </c>
      <c r="E8" s="2">
        <f>(D4/0.2)*2</f>
        <v>45.999999999999993</v>
      </c>
      <c r="F8" s="10">
        <f>F5*E8*D8</f>
        <v>340.74074074074065</v>
      </c>
      <c r="G8" s="2"/>
      <c r="H8" s="2"/>
      <c r="I8" s="2"/>
      <c r="J8" s="2"/>
      <c r="K8" s="2"/>
    </row>
    <row r="9" spans="2:11" x14ac:dyDescent="0.25">
      <c r="B9" s="2"/>
      <c r="C9" s="7"/>
      <c r="D9" s="4">
        <v>5</v>
      </c>
      <c r="E9" s="2">
        <f>D4/0.2</f>
        <v>22.999999999999996</v>
      </c>
      <c r="F9" s="10">
        <f>F5*E9*D9</f>
        <v>70.987654320987644</v>
      </c>
      <c r="G9" s="2"/>
      <c r="H9" s="2"/>
      <c r="I9" s="2"/>
      <c r="J9" s="2"/>
      <c r="K9" s="2"/>
    </row>
    <row r="10" spans="2:11" x14ac:dyDescent="0.25">
      <c r="B10" s="2" t="s">
        <v>10</v>
      </c>
      <c r="C10" s="7" t="s">
        <v>9</v>
      </c>
      <c r="D10" s="4">
        <v>12</v>
      </c>
      <c r="E10" s="2">
        <v>45.999999999999993</v>
      </c>
      <c r="F10" s="10">
        <f>F5*E10*D10</f>
        <v>340.74074074074065</v>
      </c>
      <c r="G10" s="2"/>
      <c r="H10" s="2"/>
      <c r="I10" s="2"/>
      <c r="J10" s="2"/>
      <c r="K10" s="2"/>
    </row>
    <row r="11" spans="2:11" x14ac:dyDescent="0.25">
      <c r="B11" s="2"/>
      <c r="C11" s="2"/>
      <c r="D11" s="4">
        <v>5</v>
      </c>
      <c r="E11" s="2">
        <v>22.999999999999996</v>
      </c>
      <c r="F11" s="10">
        <f>F5*E11*D11</f>
        <v>70.987654320987644</v>
      </c>
      <c r="G11" s="2"/>
      <c r="H11" s="2"/>
      <c r="I11" s="2"/>
      <c r="J11" s="2"/>
      <c r="K11" s="2"/>
    </row>
    <row r="12" spans="2:11" x14ac:dyDescent="0.25">
      <c r="B12" s="2"/>
      <c r="C12" s="2"/>
      <c r="D12" s="2"/>
      <c r="E12" s="2"/>
      <c r="F12" s="10">
        <f>SUM(F6:F11)</f>
        <v>2290.3930041152262</v>
      </c>
      <c r="G12" s="2">
        <f>SUM(G6:G11)</f>
        <v>3232.4097777777774</v>
      </c>
      <c r="H12" s="2"/>
      <c r="I12" s="2"/>
      <c r="J12" s="2"/>
      <c r="K12" s="2"/>
    </row>
    <row r="13" spans="2:11" x14ac:dyDescent="0.25">
      <c r="B13" s="2"/>
      <c r="C13" s="2"/>
      <c r="D13" s="2"/>
      <c r="E13" s="2"/>
      <c r="F13" s="10">
        <f>F12*5%</f>
        <v>114.51965020576131</v>
      </c>
      <c r="G13" s="2">
        <f>G12*5%</f>
        <v>161.62048888888887</v>
      </c>
      <c r="H13" s="2"/>
      <c r="I13" s="2"/>
      <c r="J13" s="2"/>
      <c r="K13" s="2"/>
    </row>
    <row r="14" spans="2:11" x14ac:dyDescent="0.25">
      <c r="B14" s="2"/>
      <c r="C14" s="2"/>
      <c r="D14" s="2"/>
      <c r="E14" s="2"/>
      <c r="F14" s="10">
        <f>F12+F13</f>
        <v>2404.9126543209877</v>
      </c>
      <c r="G14" s="2">
        <f>G12+G13</f>
        <v>3394.0302666666662</v>
      </c>
      <c r="H14" s="2"/>
      <c r="I14" s="2"/>
      <c r="J14" s="2"/>
      <c r="K14" s="2"/>
    </row>
    <row r="15" spans="2:11" x14ac:dyDescent="0.25">
      <c r="B15" s="2"/>
      <c r="C15" s="2"/>
      <c r="D15" s="2"/>
      <c r="E15" s="2"/>
      <c r="F15" s="6">
        <f>F14/1000</f>
        <v>2.4049126543209876</v>
      </c>
      <c r="G15" s="2">
        <f>G14/1000</f>
        <v>3.3940302666666664</v>
      </c>
      <c r="H15" s="2"/>
      <c r="I15" s="2"/>
      <c r="J15" s="2"/>
      <c r="K15" s="2"/>
    </row>
  </sheetData>
  <mergeCells count="1">
    <mergeCell ref="B3:K3"/>
  </mergeCells>
  <hyperlinks>
    <hyperlink ref="C7" r:id="rId1"/>
    <hyperlink ref="C6" r:id="rId2"/>
    <hyperlink ref="C8" r:id="rId3"/>
    <hyperlink ref="C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tabSelected="1" topLeftCell="A10" workbookViewId="0">
      <selection activeCell="N20" sqref="N20"/>
    </sheetView>
  </sheetViews>
  <sheetFormatPr defaultRowHeight="15" x14ac:dyDescent="0.25"/>
  <cols>
    <col min="5" max="5" width="10.140625" bestFit="1" customWidth="1"/>
    <col min="6" max="7" width="10.140625" customWidth="1"/>
  </cols>
  <sheetData>
    <row r="1" spans="2:11" ht="15.75" thickBot="1" x14ac:dyDescent="0.3"/>
    <row r="2" spans="2:11" ht="15.75" thickBot="1" x14ac:dyDescent="0.3">
      <c r="B2" s="19" t="s">
        <v>8</v>
      </c>
      <c r="C2" s="20"/>
      <c r="D2" s="20"/>
      <c r="E2" s="20"/>
      <c r="F2" s="20"/>
      <c r="G2" s="20"/>
      <c r="H2" s="20"/>
      <c r="I2" s="20"/>
      <c r="J2" s="20"/>
      <c r="K2" s="21"/>
    </row>
    <row r="3" spans="2:11" x14ac:dyDescent="0.25">
      <c r="B3" s="8"/>
      <c r="C3" s="9" t="s">
        <v>6</v>
      </c>
      <c r="D3" s="9">
        <f>3.3+1.3+0.85</f>
        <v>5.4499999999999993</v>
      </c>
      <c r="E3" s="8"/>
      <c r="F3" s="8"/>
      <c r="G3" s="8"/>
      <c r="H3" s="8"/>
      <c r="I3" s="8"/>
      <c r="J3" s="8"/>
      <c r="K3" s="8"/>
    </row>
    <row r="4" spans="2:11" x14ac:dyDescent="0.25">
      <c r="B4" s="2" t="s">
        <v>5</v>
      </c>
      <c r="C4" s="7" t="s">
        <v>4</v>
      </c>
      <c r="E4" s="2"/>
      <c r="F4" s="2"/>
      <c r="G4" s="2"/>
      <c r="H4" s="2"/>
      <c r="I4" s="2"/>
      <c r="J4" s="2">
        <v>10</v>
      </c>
      <c r="K4" s="2">
        <v>8</v>
      </c>
    </row>
    <row r="5" spans="2:11" x14ac:dyDescent="0.25">
      <c r="B5" s="2" t="s">
        <v>0</v>
      </c>
      <c r="C5" s="7" t="s">
        <v>7</v>
      </c>
      <c r="D5" s="7"/>
      <c r="E5" s="2"/>
      <c r="F5" s="2"/>
      <c r="G5" s="2"/>
      <c r="H5" s="2"/>
      <c r="I5" s="2"/>
      <c r="J5" s="6">
        <f>(J4*J4)/162</f>
        <v>0.61728395061728392</v>
      </c>
      <c r="K5" s="6">
        <f>(K4*K4)/162</f>
        <v>0.39506172839506171</v>
      </c>
    </row>
    <row r="6" spans="2:11" x14ac:dyDescent="0.25">
      <c r="B6" s="5" t="s">
        <v>3</v>
      </c>
      <c r="C6" s="5" t="s">
        <v>2</v>
      </c>
      <c r="D6" s="5" t="s">
        <v>1</v>
      </c>
      <c r="E6" s="5" t="s">
        <v>0</v>
      </c>
      <c r="F6" s="5"/>
      <c r="G6" s="5" t="s">
        <v>1</v>
      </c>
      <c r="H6" s="5" t="s">
        <v>0</v>
      </c>
      <c r="I6" s="2"/>
      <c r="J6" s="2"/>
      <c r="K6" s="2"/>
    </row>
    <row r="7" spans="2:11" x14ac:dyDescent="0.25">
      <c r="B7" s="4">
        <v>1</v>
      </c>
      <c r="C7" s="4">
        <v>1.7</v>
      </c>
      <c r="D7" s="2">
        <f>(C7/0.15+1)*2</f>
        <v>24.666666666666668</v>
      </c>
      <c r="E7" s="2">
        <f>($D$3/0.1+1)*2</f>
        <v>110.99999999999999</v>
      </c>
      <c r="F7" s="2"/>
      <c r="G7" s="2">
        <f>D3+0.3</f>
        <v>5.7499999999999991</v>
      </c>
      <c r="H7" s="2">
        <f>C7</f>
        <v>1.7</v>
      </c>
      <c r="I7" s="2"/>
      <c r="J7" s="1">
        <f>$J$5*D7*G7</f>
        <v>87.551440329218096</v>
      </c>
      <c r="K7" s="1">
        <f>$K$5*E7*H7</f>
        <v>74.54814814814813</v>
      </c>
    </row>
    <row r="8" spans="2:11" x14ac:dyDescent="0.25">
      <c r="B8" s="2"/>
      <c r="C8" s="4">
        <v>1.7</v>
      </c>
      <c r="D8" s="2">
        <f>(C8/0.15+1)*2</f>
        <v>24.666666666666668</v>
      </c>
      <c r="E8" s="2">
        <f>($D$3/0.1+1)*2</f>
        <v>110.99999999999999</v>
      </c>
      <c r="F8" s="2"/>
      <c r="G8" s="2">
        <v>5.7499999999999991</v>
      </c>
      <c r="H8" s="2">
        <f>C8</f>
        <v>1.7</v>
      </c>
      <c r="I8" s="2"/>
      <c r="J8" s="1">
        <f>$J$5*D8*G8</f>
        <v>87.551440329218096</v>
      </c>
      <c r="K8" s="1">
        <f>$K$5*E8*H8</f>
        <v>74.54814814814813</v>
      </c>
    </row>
    <row r="9" spans="2:11" x14ac:dyDescent="0.25">
      <c r="B9" s="2"/>
      <c r="C9" s="4">
        <v>1.84</v>
      </c>
      <c r="D9" s="2">
        <f>(C9/0.15+1)*2</f>
        <v>26.533333333333335</v>
      </c>
      <c r="E9" s="2">
        <f>($D$3/0.1+1)*2</f>
        <v>110.99999999999999</v>
      </c>
      <c r="F9" s="2"/>
      <c r="G9" s="2">
        <v>5.7499999999999991</v>
      </c>
      <c r="H9" s="2">
        <f>C9</f>
        <v>1.84</v>
      </c>
      <c r="I9" s="2"/>
      <c r="J9" s="1">
        <f>$J$5*D9*G9</f>
        <v>94.176954732510282</v>
      </c>
      <c r="K9" s="1">
        <f>$K$5*E9*H9</f>
        <v>80.687407407407392</v>
      </c>
    </row>
    <row r="10" spans="2:11" x14ac:dyDescent="0.25">
      <c r="B10" s="2"/>
      <c r="C10" s="4">
        <v>1.84</v>
      </c>
      <c r="D10" s="2">
        <f>(C10/0.15+1)*2</f>
        <v>26.533333333333335</v>
      </c>
      <c r="E10" s="2">
        <f>($D$3/0.1+1)*2</f>
        <v>110.99999999999999</v>
      </c>
      <c r="F10" s="2"/>
      <c r="G10" s="2">
        <v>5.7499999999999991</v>
      </c>
      <c r="H10" s="2">
        <f>C10</f>
        <v>1.84</v>
      </c>
      <c r="I10" s="2"/>
      <c r="J10" s="1">
        <f>$J$5*D10*G10</f>
        <v>94.176954732510282</v>
      </c>
      <c r="K10" s="1">
        <f>$K$5*E10*H10</f>
        <v>80.687407407407392</v>
      </c>
    </row>
    <row r="11" spans="2:11" x14ac:dyDescent="0.25">
      <c r="B11" s="2"/>
      <c r="C11" s="4">
        <v>1.03</v>
      </c>
      <c r="D11" s="2">
        <f>(C11/0.15+1)*2</f>
        <v>15.733333333333334</v>
      </c>
      <c r="E11" s="2">
        <f>($D$3/0.1+1)*2</f>
        <v>110.99999999999999</v>
      </c>
      <c r="F11" s="2"/>
      <c r="G11" s="2">
        <v>5.7499999999999991</v>
      </c>
      <c r="H11" s="2">
        <f>C11</f>
        <v>1.03</v>
      </c>
      <c r="I11" s="2"/>
      <c r="J11" s="1">
        <f>$J$5*D11*G11</f>
        <v>55.843621399176939</v>
      </c>
      <c r="K11" s="1">
        <f>$K$5*E11*H11</f>
        <v>45.167407407407396</v>
      </c>
    </row>
    <row r="12" spans="2:11" x14ac:dyDescent="0.25">
      <c r="B12" s="2"/>
      <c r="C12" s="4">
        <v>1.84</v>
      </c>
      <c r="D12" s="2">
        <f>(C12/0.15+1)*2</f>
        <v>26.533333333333335</v>
      </c>
      <c r="E12" s="2">
        <f>($D$3/0.1+1)*2</f>
        <v>110.99999999999999</v>
      </c>
      <c r="F12" s="2"/>
      <c r="G12" s="2">
        <v>5.7499999999999991</v>
      </c>
      <c r="H12" s="2">
        <f>C12</f>
        <v>1.84</v>
      </c>
      <c r="I12" s="2"/>
      <c r="J12" s="1">
        <f>$J$5*D12*G12</f>
        <v>94.176954732510282</v>
      </c>
      <c r="K12" s="1">
        <f>$K$5*E12*H12</f>
        <v>80.687407407407392</v>
      </c>
    </row>
    <row r="13" spans="2:11" x14ac:dyDescent="0.25">
      <c r="B13" s="2"/>
      <c r="C13" s="4">
        <v>1.03</v>
      </c>
      <c r="D13" s="2">
        <f>(C13/0.15+1)*2</f>
        <v>15.733333333333334</v>
      </c>
      <c r="E13" s="2">
        <f>($D$3/0.1+1)*2</f>
        <v>110.99999999999999</v>
      </c>
      <c r="F13" s="2"/>
      <c r="G13" s="2">
        <v>5.7499999999999991</v>
      </c>
      <c r="H13" s="2">
        <f>C13</f>
        <v>1.03</v>
      </c>
      <c r="I13" s="2"/>
      <c r="J13" s="1">
        <f>$J$5*D13*G13</f>
        <v>55.843621399176939</v>
      </c>
      <c r="K13" s="1">
        <f>$K$5*E13*H13</f>
        <v>45.167407407407396</v>
      </c>
    </row>
    <row r="14" spans="2:11" x14ac:dyDescent="0.25">
      <c r="B14" s="2"/>
      <c r="C14" s="4">
        <v>1.84</v>
      </c>
      <c r="D14" s="2">
        <f>(C14/0.15+1)*2</f>
        <v>26.533333333333335</v>
      </c>
      <c r="E14" s="2">
        <f>($D$3/0.1+1)*2</f>
        <v>110.99999999999999</v>
      </c>
      <c r="F14" s="2"/>
      <c r="G14" s="2">
        <v>5.7499999999999991</v>
      </c>
      <c r="H14" s="2">
        <f>C14</f>
        <v>1.84</v>
      </c>
      <c r="I14" s="2"/>
      <c r="J14" s="1">
        <f>$J$5*D14*G14</f>
        <v>94.176954732510282</v>
      </c>
      <c r="K14" s="1">
        <f>$K$5*E14*H14</f>
        <v>80.687407407407392</v>
      </c>
    </row>
    <row r="15" spans="2:11" x14ac:dyDescent="0.25">
      <c r="B15" s="2"/>
      <c r="C15" s="2"/>
      <c r="D15" s="2"/>
      <c r="E15" s="2"/>
      <c r="F15" s="2"/>
      <c r="G15" s="2"/>
      <c r="H15" s="2"/>
      <c r="I15" s="2"/>
      <c r="J15" s="1">
        <f>SUM(J7:J14)</f>
        <v>663.49794238683114</v>
      </c>
      <c r="K15" s="1">
        <f>SUM(K7:K14)</f>
        <v>562.18074074074059</v>
      </c>
    </row>
    <row r="16" spans="2:11" x14ac:dyDescent="0.25">
      <c r="B16" s="2"/>
      <c r="C16" s="2"/>
      <c r="D16" s="2"/>
      <c r="E16" s="2"/>
      <c r="F16" s="2"/>
      <c r="G16" s="2"/>
      <c r="H16" s="2"/>
      <c r="I16" s="2"/>
      <c r="J16" s="3">
        <f>J15*3%</f>
        <v>19.904938271604934</v>
      </c>
      <c r="K16" s="3">
        <f>K15*3%</f>
        <v>16.865422222222218</v>
      </c>
    </row>
    <row r="17" spans="2:11" x14ac:dyDescent="0.25">
      <c r="B17" s="2"/>
      <c r="C17" s="2"/>
      <c r="D17" s="2"/>
      <c r="E17" s="2"/>
      <c r="F17" s="2"/>
      <c r="G17" s="2"/>
      <c r="H17" s="2"/>
      <c r="I17" s="2"/>
      <c r="J17" s="1">
        <f>J15+J16</f>
        <v>683.40288065843606</v>
      </c>
      <c r="K17" s="1">
        <f>K15+K16</f>
        <v>579.04616296296285</v>
      </c>
    </row>
  </sheetData>
  <mergeCells count="1">
    <mergeCell ref="B2:K2"/>
  </mergeCells>
  <hyperlinks>
    <hyperlink ref="C4" r:id="rId1"/>
    <hyperlink ref="C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Retaining wall</vt:lpstr>
      <vt:lpstr>Lift Retaining Wall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2023-01-16T06:36:05Z</dcterms:created>
  <dcterms:modified xsi:type="dcterms:W3CDTF">2023-01-16T11:43:44Z</dcterms:modified>
</cp:coreProperties>
</file>