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1.Buildings\5.A4\Material\Steel A4\Footing and Raft\"/>
    </mc:Choice>
  </mc:AlternateContent>
  <bookViews>
    <workbookView xWindow="0" yWindow="0" windowWidth="20490" windowHeight="6855"/>
  </bookViews>
  <sheets>
    <sheet name="Raf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I19" i="1"/>
  <c r="H19" i="1"/>
  <c r="I18" i="1"/>
  <c r="H18" i="1"/>
  <c r="K17" i="1"/>
  <c r="I17" i="1"/>
  <c r="H17" i="1"/>
  <c r="H16" i="1"/>
  <c r="I15" i="1"/>
  <c r="H15" i="1"/>
  <c r="I13" i="1"/>
  <c r="H13" i="1"/>
  <c r="K13" i="1" s="1"/>
  <c r="D13" i="1"/>
  <c r="H14" i="1" s="1"/>
  <c r="H11" i="1"/>
  <c r="H9" i="1"/>
  <c r="D9" i="1"/>
  <c r="I11" i="1" s="1"/>
  <c r="K11" i="1" s="1"/>
  <c r="C9" i="1"/>
  <c r="H8" i="1"/>
  <c r="D8" i="1"/>
  <c r="C8" i="1"/>
  <c r="D7" i="1"/>
  <c r="H7" i="1" s="1"/>
  <c r="C7" i="1"/>
  <c r="H6" i="1"/>
  <c r="D6" i="1"/>
  <c r="C6" i="1"/>
  <c r="D5" i="1"/>
  <c r="H5" i="1" s="1"/>
  <c r="C5" i="1"/>
  <c r="L4" i="1"/>
  <c r="K4" i="1"/>
  <c r="K15" i="1" s="1"/>
  <c r="J4" i="1"/>
  <c r="J18" i="1" s="1"/>
  <c r="J14" i="1" l="1"/>
  <c r="H12" i="1"/>
  <c r="J12" i="1" s="1"/>
  <c r="J16" i="1"/>
  <c r="J20" i="1"/>
  <c r="H10" i="1"/>
  <c r="J10" i="1" s="1"/>
  <c r="J5" i="1"/>
  <c r="J6" i="1"/>
  <c r="J7" i="1"/>
  <c r="J8" i="1"/>
  <c r="I9" i="1"/>
  <c r="K9" i="1" s="1"/>
  <c r="K22" i="1" s="1"/>
  <c r="K19" i="1"/>
  <c r="K23" i="1" l="1"/>
  <c r="K24" i="1" s="1"/>
  <c r="J22" i="1"/>
  <c r="J23" i="1" l="1"/>
  <c r="J24" i="1" s="1"/>
  <c r="J25" i="1" s="1"/>
</calcChain>
</file>

<file path=xl/sharedStrings.xml><?xml version="1.0" encoding="utf-8"?>
<sst xmlns="http://schemas.openxmlformats.org/spreadsheetml/2006/main" count="26" uniqueCount="18">
  <si>
    <t>Raft A4</t>
  </si>
  <si>
    <t>SR NO</t>
  </si>
  <si>
    <t>L</t>
  </si>
  <si>
    <t>B</t>
  </si>
  <si>
    <t xml:space="preserve">Type of Steel </t>
  </si>
  <si>
    <t>Dia</t>
  </si>
  <si>
    <t>Spacing</t>
  </si>
  <si>
    <t>Nos</t>
  </si>
  <si>
    <t>Length</t>
  </si>
  <si>
    <t>Bottom,x-x</t>
  </si>
  <si>
    <t>Bottom,y-y</t>
  </si>
  <si>
    <t>Top x-x</t>
  </si>
  <si>
    <t>Top y-y</t>
  </si>
  <si>
    <t>Bottom,sort</t>
  </si>
  <si>
    <t>Bottom,long</t>
  </si>
  <si>
    <t>Top Short</t>
  </si>
  <si>
    <t>Top Long</t>
  </si>
  <si>
    <t>add3% wastage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</si>
</sst>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0" fillId="2" borderId="4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/>
    <xf numFmtId="2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1" fontId="0" fillId="0" borderId="5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workbookViewId="0">
      <selection activeCell="J14" sqref="J14"/>
    </sheetView>
  </sheetViews>
  <sheetFormatPr defaultRowHeight="15" x14ac:dyDescent="0.25"/>
  <cols>
    <col min="5" max="5" width="13.140625" bestFit="1" customWidth="1"/>
    <col min="9" max="9" width="14.7109375" bestFit="1" customWidth="1"/>
  </cols>
  <sheetData>
    <row r="1" spans="2:12" ht="15.75" thickBot="1" x14ac:dyDescent="0.3"/>
    <row r="2" spans="2:12" ht="15.7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x14ac:dyDescent="0.25">
      <c r="B3" s="4"/>
      <c r="C3" s="4"/>
      <c r="D3" s="4"/>
      <c r="E3" s="4"/>
      <c r="F3" s="4"/>
      <c r="G3" s="4"/>
      <c r="H3" s="4"/>
      <c r="I3" s="4"/>
      <c r="J3" s="5">
        <v>10</v>
      </c>
      <c r="K3" s="5">
        <v>12</v>
      </c>
      <c r="L3" s="5">
        <v>16</v>
      </c>
    </row>
    <row r="4" spans="2:12" x14ac:dyDescent="0.25"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7" t="s">
        <v>8</v>
      </c>
      <c r="J4" s="8">
        <f>(J3*J3)/162</f>
        <v>0.61728395061728392</v>
      </c>
      <c r="K4" s="9">
        <f>(K3*K3)/162</f>
        <v>0.88888888888888884</v>
      </c>
      <c r="L4" s="9">
        <f>(L3*L3)/162</f>
        <v>1.5802469135802468</v>
      </c>
    </row>
    <row r="5" spans="2:12" x14ac:dyDescent="0.25">
      <c r="B5" s="10">
        <v>1</v>
      </c>
      <c r="C5" s="10">
        <f>23.887-1.2</f>
        <v>22.687000000000001</v>
      </c>
      <c r="D5" s="10">
        <f>23.63-1.2</f>
        <v>22.43</v>
      </c>
      <c r="E5" s="11" t="s">
        <v>9</v>
      </c>
      <c r="F5" s="10">
        <v>10</v>
      </c>
      <c r="G5" s="10">
        <v>0.2</v>
      </c>
      <c r="H5" s="10">
        <f>(D5/G5)*2</f>
        <v>224.29999999999998</v>
      </c>
      <c r="I5" s="10">
        <v>12</v>
      </c>
      <c r="J5" s="12">
        <f>$J$4*I5*H5</f>
        <v>1661.4814814814811</v>
      </c>
      <c r="K5" s="10"/>
      <c r="L5" s="10"/>
    </row>
    <row r="6" spans="2:12" x14ac:dyDescent="0.25">
      <c r="B6" s="11"/>
      <c r="C6" s="10">
        <f t="shared" ref="C6:C8" si="0">23.887-1.2</f>
        <v>22.687000000000001</v>
      </c>
      <c r="D6" s="10">
        <f t="shared" ref="D6:D8" si="1">23.63-1.2</f>
        <v>22.43</v>
      </c>
      <c r="E6" s="11" t="s">
        <v>10</v>
      </c>
      <c r="F6" s="10">
        <v>10</v>
      </c>
      <c r="G6" s="10">
        <v>0.2</v>
      </c>
      <c r="H6" s="10">
        <f>(C6/G6)*2</f>
        <v>226.87</v>
      </c>
      <c r="I6" s="10">
        <v>12</v>
      </c>
      <c r="J6" s="12">
        <f>$J$4*I6*H6</f>
        <v>1680.5185185185182</v>
      </c>
      <c r="K6" s="10"/>
      <c r="L6" s="10"/>
    </row>
    <row r="7" spans="2:12" x14ac:dyDescent="0.25">
      <c r="B7" s="11"/>
      <c r="C7" s="10">
        <f t="shared" si="0"/>
        <v>22.687000000000001</v>
      </c>
      <c r="D7" s="10">
        <f t="shared" si="1"/>
        <v>22.43</v>
      </c>
      <c r="E7" s="11" t="s">
        <v>11</v>
      </c>
      <c r="F7" s="10">
        <v>10</v>
      </c>
      <c r="G7" s="10">
        <v>0.2</v>
      </c>
      <c r="H7" s="10">
        <f>(D7/G7)*2</f>
        <v>224.29999999999998</v>
      </c>
      <c r="I7" s="10">
        <v>12</v>
      </c>
      <c r="J7" s="12">
        <f>$J$4*I7*H7</f>
        <v>1661.4814814814811</v>
      </c>
      <c r="K7" s="11"/>
      <c r="L7" s="11"/>
    </row>
    <row r="8" spans="2:12" x14ac:dyDescent="0.25">
      <c r="B8" s="11"/>
      <c r="C8" s="10">
        <f t="shared" si="0"/>
        <v>22.687000000000001</v>
      </c>
      <c r="D8" s="10">
        <f t="shared" si="1"/>
        <v>22.43</v>
      </c>
      <c r="E8" s="11" t="s">
        <v>12</v>
      </c>
      <c r="F8" s="10">
        <v>10</v>
      </c>
      <c r="G8" s="10">
        <v>0.2</v>
      </c>
      <c r="H8" s="10">
        <f>(C8/G8)*2</f>
        <v>226.87</v>
      </c>
      <c r="I8" s="10">
        <v>12</v>
      </c>
      <c r="J8" s="12">
        <f>$J$4*I8*H8</f>
        <v>1680.5185185185182</v>
      </c>
      <c r="K8" s="11"/>
      <c r="L8" s="11"/>
    </row>
    <row r="9" spans="2:12" x14ac:dyDescent="0.25">
      <c r="B9" s="10">
        <v>2</v>
      </c>
      <c r="C9" s="13">
        <f>23.889</f>
        <v>23.888999999999999</v>
      </c>
      <c r="D9" s="13">
        <f>1.42+0.4+1.2</f>
        <v>3.0199999999999996</v>
      </c>
      <c r="E9" s="11" t="s">
        <v>13</v>
      </c>
      <c r="F9" s="10">
        <v>12</v>
      </c>
      <c r="G9" s="10">
        <v>0.15</v>
      </c>
      <c r="H9" s="12">
        <f>C9/G9+1</f>
        <v>160.26</v>
      </c>
      <c r="I9" s="10">
        <f>D9+0.38+0.38</f>
        <v>3.7799999999999994</v>
      </c>
      <c r="J9" s="11"/>
      <c r="K9" s="12">
        <f>K4*I9*H9</f>
        <v>538.47359999999992</v>
      </c>
      <c r="L9" s="11"/>
    </row>
    <row r="10" spans="2:12" x14ac:dyDescent="0.25">
      <c r="B10" s="11"/>
      <c r="C10" s="11"/>
      <c r="D10" s="11"/>
      <c r="E10" s="11" t="s">
        <v>14</v>
      </c>
      <c r="F10" s="10">
        <v>10</v>
      </c>
      <c r="G10" s="10">
        <v>0.2</v>
      </c>
      <c r="H10" s="12">
        <f>(D9/G10+1)*2</f>
        <v>32.199999999999996</v>
      </c>
      <c r="I10" s="10">
        <v>12</v>
      </c>
      <c r="J10" s="12">
        <f>J4*I10*H10</f>
        <v>238.51851851851845</v>
      </c>
      <c r="K10" s="11"/>
      <c r="L10" s="11"/>
    </row>
    <row r="11" spans="2:12" x14ac:dyDescent="0.25">
      <c r="B11" s="11"/>
      <c r="C11" s="11"/>
      <c r="D11" s="11"/>
      <c r="E11" s="11" t="s">
        <v>15</v>
      </c>
      <c r="F11" s="10">
        <v>12</v>
      </c>
      <c r="G11" s="10">
        <v>0.15</v>
      </c>
      <c r="H11" s="12">
        <f>C9/G11+1</f>
        <v>160.26</v>
      </c>
      <c r="I11" s="10">
        <f>D9+0.38+0.38</f>
        <v>3.7799999999999994</v>
      </c>
      <c r="J11" s="12"/>
      <c r="K11" s="11">
        <f>K4*I11*H11</f>
        <v>538.47359999999992</v>
      </c>
      <c r="L11" s="11"/>
    </row>
    <row r="12" spans="2:12" x14ac:dyDescent="0.25">
      <c r="B12" s="11"/>
      <c r="C12" s="11"/>
      <c r="D12" s="11"/>
      <c r="E12" s="11" t="s">
        <v>16</v>
      </c>
      <c r="F12" s="10">
        <v>10</v>
      </c>
      <c r="G12" s="10">
        <v>0.2</v>
      </c>
      <c r="H12" s="12">
        <f>(D9/G12+1)*2</f>
        <v>32.199999999999996</v>
      </c>
      <c r="I12" s="10">
        <v>12</v>
      </c>
      <c r="J12" s="12">
        <f>J4*I12*H12</f>
        <v>238.51851851851845</v>
      </c>
      <c r="K12" s="11"/>
      <c r="L12" s="11"/>
    </row>
    <row r="13" spans="2:12" x14ac:dyDescent="0.25">
      <c r="B13" s="10">
        <v>3</v>
      </c>
      <c r="C13" s="13">
        <v>23.82</v>
      </c>
      <c r="D13" s="13">
        <f>1.42+0.4+1.2</f>
        <v>3.0199999999999996</v>
      </c>
      <c r="E13" s="11" t="s">
        <v>13</v>
      </c>
      <c r="F13" s="10">
        <v>12</v>
      </c>
      <c r="G13" s="10">
        <v>0.15</v>
      </c>
      <c r="H13" s="12">
        <f>C13/G13+1</f>
        <v>159.80000000000001</v>
      </c>
      <c r="I13" s="10">
        <f>D13+0.38+0.38</f>
        <v>3.7799999999999994</v>
      </c>
      <c r="J13" s="11"/>
      <c r="K13" s="12">
        <f>K4*I13*H13</f>
        <v>536.928</v>
      </c>
      <c r="L13" s="11"/>
    </row>
    <row r="14" spans="2:12" x14ac:dyDescent="0.25">
      <c r="B14" s="11"/>
      <c r="C14" s="11"/>
      <c r="D14" s="11"/>
      <c r="E14" s="11" t="s">
        <v>14</v>
      </c>
      <c r="F14" s="10">
        <v>10</v>
      </c>
      <c r="G14" s="10">
        <v>0.2</v>
      </c>
      <c r="H14" s="12">
        <f>(D13/G14+1)*2</f>
        <v>32.199999999999996</v>
      </c>
      <c r="I14" s="10">
        <v>12</v>
      </c>
      <c r="J14" s="12">
        <f>J4*I14*H14</f>
        <v>238.51851851851845</v>
      </c>
      <c r="K14" s="11"/>
      <c r="L14" s="11"/>
    </row>
    <row r="15" spans="2:12" x14ac:dyDescent="0.25">
      <c r="B15" s="11"/>
      <c r="C15" s="11"/>
      <c r="D15" s="11"/>
      <c r="E15" s="11" t="s">
        <v>15</v>
      </c>
      <c r="F15" s="10">
        <v>12</v>
      </c>
      <c r="G15" s="10">
        <v>0.15</v>
      </c>
      <c r="H15" s="12">
        <f>C13/G15+1</f>
        <v>159.80000000000001</v>
      </c>
      <c r="I15" s="10">
        <f>D13+0.38+0.38</f>
        <v>3.7799999999999994</v>
      </c>
      <c r="J15" s="12"/>
      <c r="K15" s="11">
        <f>K4*I15*H15</f>
        <v>536.928</v>
      </c>
      <c r="L15" s="11"/>
    </row>
    <row r="16" spans="2:12" x14ac:dyDescent="0.25">
      <c r="B16" s="11"/>
      <c r="C16" s="11"/>
      <c r="D16" s="11"/>
      <c r="E16" s="11" t="s">
        <v>16</v>
      </c>
      <c r="F16" s="10">
        <v>10</v>
      </c>
      <c r="G16" s="10">
        <v>0.2</v>
      </c>
      <c r="H16" s="12">
        <f>(D13/G16+1)*2</f>
        <v>32.199999999999996</v>
      </c>
      <c r="I16" s="10">
        <v>12</v>
      </c>
      <c r="J16" s="12">
        <f>J4*I16*H16</f>
        <v>238.51851851851845</v>
      </c>
      <c r="K16" s="11"/>
      <c r="L16" s="11"/>
    </row>
    <row r="17" spans="2:12" x14ac:dyDescent="0.25">
      <c r="B17" s="10">
        <v>4</v>
      </c>
      <c r="C17" s="10">
        <v>5.2939999999999996</v>
      </c>
      <c r="D17" s="10">
        <v>3.02</v>
      </c>
      <c r="E17" s="14" t="s">
        <v>13</v>
      </c>
      <c r="F17" s="10">
        <v>12</v>
      </c>
      <c r="G17" s="10">
        <v>0.15</v>
      </c>
      <c r="H17" s="10">
        <f>C17/G17+1</f>
        <v>36.293333333333329</v>
      </c>
      <c r="I17" s="10">
        <f>D17+0.38+0.38</f>
        <v>3.78</v>
      </c>
      <c r="J17" s="10"/>
      <c r="K17" s="10">
        <f>K4*I17*H17</f>
        <v>121.94559999999997</v>
      </c>
      <c r="L17" s="10"/>
    </row>
    <row r="18" spans="2:12" x14ac:dyDescent="0.25">
      <c r="B18" s="10"/>
      <c r="C18" s="10"/>
      <c r="D18" s="10"/>
      <c r="E18" s="14" t="s">
        <v>14</v>
      </c>
      <c r="F18" s="10">
        <v>10</v>
      </c>
      <c r="G18" s="10">
        <v>0.2</v>
      </c>
      <c r="H18" s="10">
        <f>D17/G18+1</f>
        <v>16.100000000000001</v>
      </c>
      <c r="I18" s="10">
        <f>C17</f>
        <v>5.2939999999999996</v>
      </c>
      <c r="J18" s="10">
        <f>J4*I18*H18</f>
        <v>52.613209876543209</v>
      </c>
      <c r="K18" s="10"/>
      <c r="L18" s="10"/>
    </row>
    <row r="19" spans="2:12" x14ac:dyDescent="0.25">
      <c r="B19" s="10"/>
      <c r="C19" s="10"/>
      <c r="D19" s="10"/>
      <c r="E19" s="14" t="s">
        <v>15</v>
      </c>
      <c r="F19" s="10">
        <v>12</v>
      </c>
      <c r="G19" s="10">
        <v>0.15</v>
      </c>
      <c r="H19" s="10">
        <f>C17/G19+1</f>
        <v>36.293333333333329</v>
      </c>
      <c r="I19" s="10">
        <f>D17+0.38+0.38</f>
        <v>3.78</v>
      </c>
      <c r="J19" s="10"/>
      <c r="K19" s="10">
        <f>K4*I19*H19</f>
        <v>121.94559999999997</v>
      </c>
      <c r="L19" s="10"/>
    </row>
    <row r="20" spans="2:12" x14ac:dyDescent="0.25">
      <c r="B20" s="10"/>
      <c r="C20" s="10"/>
      <c r="D20" s="10"/>
      <c r="E20" s="14" t="s">
        <v>16</v>
      </c>
      <c r="F20" s="10">
        <v>10</v>
      </c>
      <c r="G20" s="10">
        <v>0.2</v>
      </c>
      <c r="H20" s="10">
        <f>D17/G20+1</f>
        <v>16.100000000000001</v>
      </c>
      <c r="I20" s="10">
        <f>C17</f>
        <v>5.2939999999999996</v>
      </c>
      <c r="J20" s="10">
        <f>J4*I20*H20</f>
        <v>52.613209876543209</v>
      </c>
      <c r="K20" s="10"/>
      <c r="L20" s="10"/>
    </row>
    <row r="21" spans="2:12" x14ac:dyDescent="0.25">
      <c r="B21" s="10"/>
      <c r="C21" s="10"/>
      <c r="D21" s="10"/>
      <c r="E21" s="14"/>
      <c r="F21" s="10"/>
      <c r="G21" s="10"/>
      <c r="H21" s="10"/>
      <c r="I21" s="10"/>
      <c r="J21" s="10"/>
      <c r="K21" s="10"/>
      <c r="L21" s="10"/>
    </row>
    <row r="22" spans="2:12" x14ac:dyDescent="0.25">
      <c r="B22" s="11"/>
      <c r="C22" s="11"/>
      <c r="D22" s="11"/>
      <c r="E22" s="14"/>
      <c r="F22" s="11"/>
      <c r="G22" s="11"/>
      <c r="H22" s="11"/>
      <c r="I22" s="11"/>
      <c r="J22" s="12">
        <f>SUM(J5:J21)</f>
        <v>7743.300493827157</v>
      </c>
      <c r="K22" s="12">
        <f t="shared" ref="K22:L22" si="2">SUM(K5:K21)</f>
        <v>2394.6943999999999</v>
      </c>
      <c r="L22" s="12"/>
    </row>
    <row r="23" spans="2:12" x14ac:dyDescent="0.25">
      <c r="B23" s="11"/>
      <c r="C23" s="11"/>
      <c r="D23" s="11"/>
      <c r="E23" s="14"/>
      <c r="F23" s="11"/>
      <c r="G23" s="11"/>
      <c r="H23" s="11"/>
      <c r="I23" s="11" t="s">
        <v>17</v>
      </c>
      <c r="J23" s="12">
        <f>J22*3%</f>
        <v>232.29901481481471</v>
      </c>
      <c r="K23" s="12">
        <f>K22*3%</f>
        <v>71.840831999999992</v>
      </c>
      <c r="L23" s="12"/>
    </row>
    <row r="24" spans="2:12" x14ac:dyDescent="0.25">
      <c r="B24" s="11"/>
      <c r="C24" s="11"/>
      <c r="D24" s="11"/>
      <c r="E24" s="14"/>
      <c r="F24" s="11"/>
      <c r="G24" s="11"/>
      <c r="H24" s="11"/>
      <c r="I24" s="11"/>
      <c r="J24" s="12">
        <f>J22+J23</f>
        <v>7975.5995086419716</v>
      </c>
      <c r="K24" s="12">
        <f t="shared" ref="K24:L24" si="3">K22+K23</f>
        <v>2466.5352319999997</v>
      </c>
      <c r="L24" s="12"/>
    </row>
    <row r="25" spans="2:12" x14ac:dyDescent="0.25">
      <c r="B25" s="11"/>
      <c r="C25" s="11"/>
      <c r="D25" s="11"/>
      <c r="E25" s="14"/>
      <c r="F25" s="11"/>
      <c r="G25" s="11"/>
      <c r="H25" s="11"/>
      <c r="I25" s="11"/>
      <c r="J25" s="12">
        <f>J24/1000</f>
        <v>7.975599508641972</v>
      </c>
      <c r="K25" s="12">
        <v>2.5</v>
      </c>
      <c r="L25" s="12"/>
    </row>
  </sheetData>
  <mergeCells count="1">
    <mergeCell ref="B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2023-01-16T10:15:05Z</dcterms:created>
  <dcterms:modified xsi:type="dcterms:W3CDTF">2023-01-16T10:16:48Z</dcterms:modified>
</cp:coreProperties>
</file>