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mey.bhise\Desktop\"/>
    </mc:Choice>
  </mc:AlternateContent>
  <bookViews>
    <workbookView xWindow="0" yWindow="0" windowWidth="20490" windowHeight="7755" activeTab="1"/>
  </bookViews>
  <sheets>
    <sheet name="Summary" sheetId="13" r:id="rId1"/>
    <sheet name="Civil &amp; Plumbing BOQ" sheetId="1" r:id="rId2"/>
    <sheet name="Fire pump" sheetId="7" r:id="rId3"/>
    <sheet name="conference room" sheetId="10" r:id="rId4"/>
    <sheet name="furniture" sheetId="12" r:id="rId5"/>
  </sheets>
  <definedNames>
    <definedName name="_xlnm.Print_Area" localSheetId="1">'Civil &amp; Plumbing BOQ'!$A$1:$G$396</definedName>
    <definedName name="_xlnm.Print_Area" localSheetId="0">Summary!$A$1:$D$10</definedName>
  </definedNames>
  <calcPr calcId="152511"/>
</workbook>
</file>

<file path=xl/calcChain.xml><?xml version="1.0" encoding="utf-8"?>
<calcChain xmlns="http://schemas.openxmlformats.org/spreadsheetml/2006/main">
  <c r="C15" i="13" l="1"/>
  <c r="D41" i="1"/>
  <c r="G41" i="1" s="1"/>
  <c r="G40" i="1"/>
  <c r="D13" i="1"/>
  <c r="I14" i="1"/>
  <c r="J14" i="1" l="1"/>
  <c r="H7" i="1"/>
  <c r="H391" i="1"/>
  <c r="H379" i="1"/>
  <c r="H369" i="1"/>
  <c r="H346" i="1"/>
  <c r="D170" i="1"/>
  <c r="I391" i="1" l="1"/>
  <c r="J391" i="1" s="1"/>
  <c r="K391" i="1" s="1"/>
  <c r="L391" i="1" s="1"/>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9" i="7"/>
  <c r="G90" i="7"/>
  <c r="G91" i="7"/>
  <c r="G4" i="7"/>
  <c r="C8" i="13"/>
  <c r="C7" i="13"/>
  <c r="G318" i="7"/>
  <c r="C6" i="13" s="1"/>
  <c r="G92" i="7" l="1"/>
  <c r="C5" i="13" s="1"/>
  <c r="D147" i="1"/>
  <c r="G147" i="1" s="1"/>
  <c r="D148" i="1"/>
  <c r="G148" i="1" s="1"/>
  <c r="D149" i="1"/>
  <c r="G149" i="1" s="1"/>
  <c r="D150" i="1"/>
  <c r="G150" i="1" s="1"/>
  <c r="D151" i="1"/>
  <c r="G151" i="1" s="1"/>
  <c r="D152" i="1"/>
  <c r="G152" i="1" s="1"/>
  <c r="D153" i="1"/>
  <c r="G153" i="1" s="1"/>
  <c r="D146" i="1"/>
  <c r="G146" i="1" s="1"/>
  <c r="D130" i="1"/>
  <c r="G130" i="1" s="1"/>
  <c r="D131" i="1"/>
  <c r="G131" i="1" s="1"/>
  <c r="D132" i="1"/>
  <c r="G132" i="1" s="1"/>
  <c r="D133" i="1"/>
  <c r="G133" i="1" s="1"/>
  <c r="D129" i="1"/>
  <c r="G129" i="1" s="1"/>
  <c r="D115" i="1"/>
  <c r="G115" i="1" s="1"/>
  <c r="D116" i="1"/>
  <c r="G116" i="1" s="1"/>
  <c r="D117" i="1"/>
  <c r="G117" i="1" s="1"/>
  <c r="D118" i="1"/>
  <c r="G118" i="1" s="1"/>
  <c r="D119" i="1"/>
  <c r="G119" i="1" s="1"/>
  <c r="D120" i="1"/>
  <c r="G120" i="1" s="1"/>
  <c r="D121" i="1"/>
  <c r="G121" i="1" s="1"/>
  <c r="D114" i="1"/>
  <c r="G114" i="1" s="1"/>
  <c r="D101" i="1"/>
  <c r="G101" i="1" s="1"/>
  <c r="D102" i="1"/>
  <c r="G102" i="1" s="1"/>
  <c r="D103" i="1"/>
  <c r="G103" i="1" s="1"/>
  <c r="D100" i="1"/>
  <c r="G100" i="1" s="1"/>
  <c r="D86" i="1"/>
  <c r="G86" i="1" s="1"/>
  <c r="D87" i="1"/>
  <c r="G87" i="1" s="1"/>
  <c r="D88" i="1"/>
  <c r="G88" i="1" s="1"/>
  <c r="D89" i="1"/>
  <c r="G89" i="1" s="1"/>
  <c r="D90" i="1"/>
  <c r="G90" i="1" s="1"/>
  <c r="D91" i="1"/>
  <c r="G91" i="1" s="1"/>
  <c r="D92" i="1"/>
  <c r="G92" i="1" s="1"/>
  <c r="D93" i="1"/>
  <c r="G93" i="1" s="1"/>
  <c r="D85" i="1"/>
  <c r="G85" i="1" s="1"/>
  <c r="D71" i="1"/>
  <c r="G71" i="1" s="1"/>
  <c r="D72" i="1"/>
  <c r="G72" i="1" s="1"/>
  <c r="D73" i="1"/>
  <c r="G73" i="1" s="1"/>
  <c r="D70" i="1"/>
  <c r="G70" i="1" s="1"/>
  <c r="H53" i="1"/>
  <c r="D55" i="1"/>
  <c r="G55" i="1" s="1"/>
  <c r="D56" i="1"/>
  <c r="G56" i="1" s="1"/>
  <c r="D57" i="1"/>
  <c r="G57" i="1" s="1"/>
  <c r="D58" i="1"/>
  <c r="G58" i="1" s="1"/>
  <c r="D59" i="1"/>
  <c r="G59" i="1" s="1"/>
  <c r="D60" i="1"/>
  <c r="D61" i="1"/>
  <c r="G61" i="1" s="1"/>
  <c r="D62" i="1"/>
  <c r="G62" i="1" s="1"/>
  <c r="D54" i="1"/>
  <c r="G54" i="1" s="1"/>
  <c r="D27" i="1"/>
  <c r="G27" i="1" s="1"/>
  <c r="D24" i="1"/>
  <c r="D25" i="1"/>
  <c r="G25" i="1" s="1"/>
  <c r="D26" i="1"/>
  <c r="G26" i="1" s="1"/>
  <c r="K24" i="1"/>
  <c r="H25" i="1"/>
  <c r="G24" i="1"/>
  <c r="H24" i="1"/>
  <c r="H26" i="1" l="1"/>
  <c r="H27" i="1" s="1"/>
  <c r="D63" i="1"/>
  <c r="G60" i="1"/>
  <c r="D35" i="1" l="1"/>
  <c r="G35" i="1" s="1"/>
  <c r="D39" i="1"/>
  <c r="G39" i="1" s="1"/>
  <c r="D36" i="1"/>
  <c r="G36" i="1" s="1"/>
  <c r="D37" i="1"/>
  <c r="G37" i="1" s="1"/>
  <c r="D38" i="1"/>
  <c r="G38" i="1" s="1"/>
  <c r="I31" i="1"/>
  <c r="K31" i="1" s="1"/>
  <c r="I32" i="1"/>
  <c r="K32" i="1" s="1"/>
  <c r="I33" i="1"/>
  <c r="K33" i="1" s="1"/>
  <c r="I34" i="1"/>
  <c r="K34" i="1" s="1"/>
  <c r="I30" i="1"/>
  <c r="K30" i="1" s="1"/>
  <c r="K43" i="1" l="1"/>
  <c r="G41" i="12"/>
  <c r="G235" i="10"/>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G3" i="12"/>
  <c r="G234" i="10"/>
  <c r="G233" i="10"/>
  <c r="G232" i="10"/>
  <c r="G231" i="10"/>
  <c r="G230" i="10"/>
  <c r="G229" i="10"/>
  <c r="G228" i="10"/>
  <c r="G227" i="10"/>
  <c r="G226" i="10"/>
  <c r="G225" i="10"/>
  <c r="G224" i="10"/>
  <c r="G223" i="10"/>
  <c r="G222" i="10"/>
  <c r="G221" i="10"/>
  <c r="G220" i="10"/>
  <c r="G219" i="10"/>
  <c r="G218" i="10"/>
  <c r="G217" i="10"/>
  <c r="G216" i="10"/>
  <c r="G215" i="10"/>
  <c r="G214" i="10"/>
  <c r="G213" i="10"/>
  <c r="G212" i="10"/>
  <c r="G211" i="10"/>
  <c r="G210" i="10"/>
  <c r="G209" i="10"/>
  <c r="G208" i="10"/>
  <c r="G207" i="10"/>
  <c r="G206" i="10"/>
  <c r="G205" i="10"/>
  <c r="G204" i="10"/>
  <c r="G203" i="10"/>
  <c r="G202" i="10"/>
  <c r="G201" i="10"/>
  <c r="G200" i="10"/>
  <c r="G199" i="10"/>
  <c r="G198" i="10"/>
  <c r="G197" i="10"/>
  <c r="G196" i="10"/>
  <c r="G195" i="10"/>
  <c r="G194" i="10"/>
  <c r="G193" i="10"/>
  <c r="G192" i="10"/>
  <c r="G191" i="10"/>
  <c r="G190"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142" i="1" l="1"/>
  <c r="G141" i="1"/>
  <c r="G111" i="1"/>
  <c r="G110" i="1"/>
  <c r="G109" i="1"/>
  <c r="G108" i="1"/>
  <c r="G84" i="1"/>
  <c r="G83" i="1"/>
  <c r="G82" i="1"/>
  <c r="G81" i="1"/>
  <c r="G49" i="1"/>
  <c r="G50" i="1"/>
  <c r="G51" i="1"/>
  <c r="G52" i="1"/>
  <c r="G48" i="1"/>
  <c r="K186" i="1"/>
  <c r="K180" i="1"/>
  <c r="G192" i="1"/>
  <c r="G190" i="1"/>
  <c r="G186" i="1"/>
  <c r="G187" i="1"/>
  <c r="G188" i="1"/>
  <c r="G189" i="1"/>
  <c r="G185" i="1"/>
  <c r="G183" i="1"/>
  <c r="G182" i="1"/>
  <c r="G181" i="1"/>
  <c r="G180" i="1"/>
  <c r="G193" i="1"/>
  <c r="G154" i="1"/>
  <c r="G393" i="1"/>
  <c r="G391" i="1"/>
  <c r="G390" i="1"/>
  <c r="G389" i="1"/>
  <c r="G388" i="1"/>
  <c r="G387" i="1"/>
  <c r="G386" i="1"/>
  <c r="G385" i="1"/>
  <c r="G384" i="1"/>
  <c r="G383" i="1"/>
  <c r="G382" i="1"/>
  <c r="G381" i="1"/>
  <c r="G379" i="1"/>
  <c r="G378" i="1"/>
  <c r="G377" i="1"/>
  <c r="G376" i="1"/>
  <c r="G375" i="1"/>
  <c r="G374" i="1"/>
  <c r="G373" i="1"/>
  <c r="G372" i="1"/>
  <c r="G371" i="1"/>
  <c r="G369" i="1"/>
  <c r="G368" i="1"/>
  <c r="G367" i="1"/>
  <c r="G366" i="1"/>
  <c r="G365" i="1"/>
  <c r="G364" i="1"/>
  <c r="G363" i="1"/>
  <c r="G362" i="1"/>
  <c r="G361" i="1"/>
  <c r="G358" i="1"/>
  <c r="G357" i="1"/>
  <c r="G356" i="1"/>
  <c r="G355" i="1"/>
  <c r="G354" i="1"/>
  <c r="G353" i="1"/>
  <c r="G352" i="1"/>
  <c r="G351" i="1"/>
  <c r="G350" i="1"/>
  <c r="G349" i="1"/>
  <c r="G348" i="1"/>
  <c r="G346" i="1"/>
  <c r="G345" i="1"/>
  <c r="G344" i="1"/>
  <c r="G343" i="1"/>
  <c r="G342" i="1"/>
  <c r="G341" i="1"/>
  <c r="G340" i="1"/>
  <c r="G339" i="1"/>
  <c r="G338" i="1"/>
  <c r="G337" i="1"/>
  <c r="G336" i="1"/>
  <c r="G334" i="1"/>
  <c r="G333" i="1"/>
  <c r="G332" i="1"/>
  <c r="G331" i="1"/>
  <c r="G330" i="1"/>
  <c r="G329" i="1"/>
  <c r="G328" i="1"/>
  <c r="G327" i="1"/>
  <c r="G326" i="1"/>
  <c r="G324" i="1"/>
  <c r="G323" i="1"/>
  <c r="G322" i="1"/>
  <c r="G321" i="1"/>
  <c r="G320" i="1"/>
  <c r="G319" i="1"/>
  <c r="G318" i="1"/>
  <c r="G317" i="1"/>
  <c r="G316" i="1"/>
  <c r="G315" i="1"/>
  <c r="G314" i="1"/>
  <c r="G312" i="1"/>
  <c r="G311" i="1"/>
  <c r="G310" i="1"/>
  <c r="G309" i="1"/>
  <c r="G308" i="1"/>
  <c r="G307" i="1"/>
  <c r="G306" i="1"/>
  <c r="G305" i="1"/>
  <c r="G304" i="1"/>
  <c r="G303" i="1"/>
  <c r="G302" i="1"/>
  <c r="G300" i="1"/>
  <c r="G299" i="1"/>
  <c r="G298" i="1"/>
  <c r="G297" i="1"/>
  <c r="G296" i="1"/>
  <c r="G295" i="1"/>
  <c r="G294" i="1"/>
  <c r="G293" i="1"/>
  <c r="G292" i="1"/>
  <c r="G291" i="1"/>
  <c r="G290" i="1"/>
  <c r="G287" i="1"/>
  <c r="G286" i="1"/>
  <c r="G285" i="1"/>
  <c r="G284" i="1"/>
  <c r="G283" i="1"/>
  <c r="G282" i="1"/>
  <c r="G281" i="1"/>
  <c r="G280" i="1"/>
  <c r="G279" i="1"/>
  <c r="G278" i="1"/>
  <c r="G277" i="1"/>
  <c r="G276" i="1"/>
  <c r="G274" i="1"/>
  <c r="G273" i="1"/>
  <c r="G272" i="1"/>
  <c r="G271" i="1"/>
  <c r="G270" i="1"/>
  <c r="G269" i="1"/>
  <c r="G268" i="1"/>
  <c r="G267" i="1"/>
  <c r="G266" i="1"/>
  <c r="G265" i="1"/>
  <c r="G263" i="1"/>
  <c r="G262" i="1"/>
  <c r="G261" i="1"/>
  <c r="G260" i="1"/>
  <c r="G259" i="1"/>
  <c r="G258" i="1"/>
  <c r="G257" i="1"/>
  <c r="G256" i="1"/>
  <c r="G255" i="1"/>
  <c r="G254" i="1"/>
  <c r="G253" i="1"/>
  <c r="G252" i="1"/>
  <c r="G249" i="1"/>
  <c r="G248" i="1"/>
  <c r="G247" i="1"/>
  <c r="G246" i="1"/>
  <c r="G245" i="1"/>
  <c r="G244" i="1"/>
  <c r="G243" i="1"/>
  <c r="G242" i="1"/>
  <c r="G241" i="1"/>
  <c r="G240" i="1"/>
  <c r="G239" i="1"/>
  <c r="G238" i="1"/>
  <c r="G235" i="1"/>
  <c r="G234" i="1"/>
  <c r="G232" i="1"/>
  <c r="G231" i="1"/>
  <c r="G230" i="1"/>
  <c r="G229" i="1"/>
  <c r="G227" i="1"/>
  <c r="G225" i="1"/>
  <c r="G224" i="1"/>
  <c r="G223" i="1"/>
  <c r="G222" i="1"/>
  <c r="G221" i="1"/>
  <c r="G220" i="1"/>
  <c r="G219" i="1"/>
  <c r="G218" i="1"/>
  <c r="G217" i="1"/>
  <c r="G215" i="1"/>
  <c r="G214" i="1"/>
  <c r="G213" i="1"/>
  <c r="G212" i="1"/>
  <c r="G211" i="1"/>
  <c r="G210" i="1"/>
  <c r="G209" i="1"/>
  <c r="G208" i="1"/>
  <c r="G207" i="1"/>
  <c r="G205" i="1"/>
  <c r="G204" i="1"/>
  <c r="G203" i="1"/>
  <c r="G202" i="1"/>
  <c r="G201" i="1"/>
  <c r="G200" i="1"/>
  <c r="G199" i="1"/>
  <c r="G198" i="1"/>
  <c r="G197" i="1"/>
  <c r="G194" i="1"/>
  <c r="G191" i="1"/>
  <c r="G179" i="1"/>
  <c r="G178" i="1"/>
  <c r="G177" i="1"/>
  <c r="G176" i="1"/>
  <c r="G175" i="1"/>
  <c r="G174" i="1"/>
  <c r="G173" i="1"/>
  <c r="G172" i="1"/>
  <c r="G169" i="1"/>
  <c r="G168" i="1"/>
  <c r="G167" i="1"/>
  <c r="G166" i="1"/>
  <c r="G165" i="1"/>
  <c r="G164" i="1"/>
  <c r="G163" i="1"/>
  <c r="G162" i="1"/>
  <c r="G161" i="1"/>
  <c r="G160" i="1"/>
  <c r="G159" i="1"/>
  <c r="G158" i="1"/>
  <c r="G157" i="1"/>
  <c r="G155" i="1"/>
  <c r="G144" i="1"/>
  <c r="G143" i="1"/>
  <c r="G140" i="1"/>
  <c r="G139" i="1"/>
  <c r="G138" i="1"/>
  <c r="G137" i="1"/>
  <c r="G127" i="1"/>
  <c r="G126" i="1"/>
  <c r="G125" i="1"/>
  <c r="G124" i="1"/>
  <c r="G123" i="1"/>
  <c r="G112" i="1"/>
  <c r="G107" i="1"/>
  <c r="G106" i="1"/>
  <c r="G105" i="1"/>
  <c r="G98" i="1"/>
  <c r="G97" i="1"/>
  <c r="G96" i="1"/>
  <c r="G95" i="1"/>
  <c r="G80" i="1"/>
  <c r="G79" i="1"/>
  <c r="G78" i="1"/>
  <c r="G77" i="1"/>
  <c r="G76" i="1"/>
  <c r="G68" i="1"/>
  <c r="G67" i="1"/>
  <c r="G66" i="1"/>
  <c r="G65" i="1"/>
  <c r="G47" i="1"/>
  <c r="G46" i="1"/>
  <c r="G45" i="1"/>
  <c r="G44" i="1"/>
  <c r="G34" i="1"/>
  <c r="G33" i="1"/>
  <c r="G32" i="1"/>
  <c r="G31" i="1"/>
  <c r="G30" i="1"/>
  <c r="G23" i="1"/>
  <c r="G21" i="1"/>
  <c r="G19" i="1"/>
  <c r="G18" i="1"/>
  <c r="G17" i="1"/>
  <c r="G15" i="1"/>
  <c r="G14" i="1"/>
  <c r="G13" i="1"/>
  <c r="G12" i="1"/>
  <c r="G11" i="1"/>
  <c r="G10" i="1"/>
  <c r="G8" i="1"/>
  <c r="G7" i="1"/>
  <c r="C3" i="13" l="1"/>
  <c r="E6" i="13" s="1"/>
  <c r="C4" i="13" l="1"/>
  <c r="D4" i="13" s="1"/>
  <c r="C10" i="13" l="1"/>
  <c r="C14" i="13" s="1"/>
  <c r="C16" i="13" s="1"/>
  <c r="C11" i="13" l="1"/>
  <c r="C12" i="13" s="1"/>
</calcChain>
</file>

<file path=xl/sharedStrings.xml><?xml version="1.0" encoding="utf-8"?>
<sst xmlns="http://schemas.openxmlformats.org/spreadsheetml/2006/main" count="1872" uniqueCount="768">
  <si>
    <t>dsr 21</t>
  </si>
  <si>
    <t>DSR-21</t>
  </si>
  <si>
    <t>2.8.1</t>
  </si>
  <si>
    <t>2.9.1</t>
  </si>
  <si>
    <t>2.9.3</t>
  </si>
  <si>
    <t>2.9.2</t>
  </si>
  <si>
    <t>2.25(a)</t>
  </si>
  <si>
    <t>2.35.3.1</t>
  </si>
  <si>
    <t>NAME OF WORK -PROJECT  :- PROPOSED CONSTRUCTION OF BANK, OFFICE BUILDING, RESIDENTIAL ACCOMODATION AT PIMPRI, PUNE FOR BANK OF INDIA</t>
  </si>
  <si>
    <t>BILL OF QUANTITY</t>
  </si>
  <si>
    <t>Particulars</t>
  </si>
  <si>
    <t>Quantity</t>
  </si>
  <si>
    <t>Unit</t>
  </si>
  <si>
    <t>Rate       (RS.)</t>
  </si>
  <si>
    <t>Amount ( Rs. )</t>
  </si>
  <si>
    <t>DISMANTALLING</t>
  </si>
  <si>
    <t>DISMANTALLING:- Dismantling mechanically or/ and manually, existing structures/ Buildings on site and disposal of all unserviceable material , debris, etc. arising from the dismantalling and deposit the same at dumping  grounds  approved  by  statutory  authorities   including  loading,  unloading  and  transportation  etc complete. In no case stacking/ storing of this material on site shall be allowed.  All safety/ precautionary measures  shall  be  taken  during  demolishing.  Contractor  shall  be  responsible  for  all  legal  and  financial consequences of any accident, mishap during demolishing.Including any statutory permission / permissios reuired for dumping the material / debris  etc. complete.</t>
  </si>
  <si>
    <t>Job</t>
  </si>
  <si>
    <t>CIVIL WORK</t>
  </si>
  <si>
    <t>Cu.M</t>
  </si>
  <si>
    <t>Filling in plinth and floors with approved excavated material in 15cm. to 20cm. Layers including watering and compacting etc. complete.</t>
  </si>
  <si>
    <t>Providing  dry/  trap/  granite/  quartzite/  gneiss  rubble  stone  soling  15  cm  to  20  cm  thick  including  hand packing and compacting etc. complete.</t>
  </si>
  <si>
    <t>BD-Antitermite Treatment</t>
  </si>
  <si>
    <t>Sq.M</t>
  </si>
  <si>
    <t>BDE- Plain cement concrete</t>
  </si>
  <si>
    <t>BDF- Reinforced  cement concrete</t>
  </si>
  <si>
    <t>Footing Top to Basement 2 Level</t>
  </si>
  <si>
    <t>Basement 2</t>
  </si>
  <si>
    <t>Basement 1</t>
  </si>
  <si>
    <t>Ground Floor</t>
  </si>
  <si>
    <t>First Floor</t>
  </si>
  <si>
    <t>Second Floor</t>
  </si>
  <si>
    <t>Third Floor</t>
  </si>
  <si>
    <t>Fourth Floor</t>
  </si>
  <si>
    <t>Fifth Floor</t>
  </si>
  <si>
    <t>Sixth Floor</t>
  </si>
  <si>
    <t>Seventh Floor</t>
  </si>
  <si>
    <t>Eighth Floor</t>
  </si>
  <si>
    <t>Terrace Floor</t>
  </si>
  <si>
    <t>Basement 2 Floor</t>
  </si>
  <si>
    <t>Basement 1 Floor</t>
  </si>
  <si>
    <t>Top Terrace</t>
  </si>
  <si>
    <t>Up to Basement 2</t>
  </si>
  <si>
    <t>Nos</t>
  </si>
  <si>
    <t>MT</t>
  </si>
  <si>
    <t>Bd-G : Brick Work</t>
  </si>
  <si>
    <t>Cu.M.</t>
  </si>
  <si>
    <t>Sq.M.</t>
  </si>
  <si>
    <t>Bd-J : Water Proofing</t>
  </si>
  <si>
    <t>Below Ground</t>
  </si>
  <si>
    <t>Above Terrace</t>
  </si>
  <si>
    <t>Bd-L : Plastering and Pointing</t>
  </si>
  <si>
    <t>Internal Plaster</t>
  </si>
  <si>
    <t>Bd-M : Paving,Flooring and Dado</t>
  </si>
  <si>
    <t>Toilet Flooring</t>
  </si>
  <si>
    <t>Bd-P : Colour,white washing,distempering</t>
  </si>
  <si>
    <t>No</t>
  </si>
  <si>
    <t>Rmt.</t>
  </si>
  <si>
    <t>Nos.</t>
  </si>
  <si>
    <t>No.</t>
  </si>
  <si>
    <t>Rmt</t>
  </si>
  <si>
    <t>Set</t>
  </si>
  <si>
    <t>b)</t>
  </si>
  <si>
    <t>Supplying and erecting 12/15 mm dia pressure switch with provided isolation valve, G.I. nipple, elbow, etc complete as per specification no. FF-FFA/PS</t>
  </si>
  <si>
    <r>
      <rPr>
        <b/>
        <sz val="10"/>
        <rFont val="Times New Roman"/>
        <family val="1"/>
      </rPr>
      <t>Item
No.</t>
    </r>
  </si>
  <si>
    <r>
      <rPr>
        <b/>
        <sz val="10"/>
        <rFont val="Times New Roman"/>
        <family val="1"/>
      </rPr>
      <t xml:space="preserve">Excavation for foundation in earth, soil </t>
    </r>
    <r>
      <rPr>
        <sz val="10"/>
        <rFont val="Times New Roman"/>
        <family val="1"/>
      </rPr>
      <t>of all types, sand, gravel and soft murum, including removing the excavated material up to a distance of 50 m. beyond the building area and stacking and spreading as directed, dewatering, preparing the bed for the foundation and necessary back filling, ramming, watering including shoring and strutting etc. complete. Including all lead &amp; lift.   Cart away all unwanted excavated material,  debris,  etc.  arising  from  the  excavation  at  site  and  deposit  the  same  at  dumping  grounds approved by statutory authorities.</t>
    </r>
    <r>
      <rPr>
        <b/>
        <sz val="10"/>
        <rFont val="Times New Roman"/>
        <family val="1"/>
      </rPr>
      <t>By Mechanical Means.</t>
    </r>
  </si>
  <si>
    <r>
      <rPr>
        <sz val="10"/>
        <rFont val="Times New Roman"/>
        <family val="1"/>
      </rPr>
      <t xml:space="preserve">Excavation for foundation in </t>
    </r>
    <r>
      <rPr>
        <b/>
        <sz val="10"/>
        <rFont val="Times New Roman"/>
        <family val="1"/>
      </rPr>
      <t xml:space="preserve">hard murum </t>
    </r>
    <r>
      <rPr>
        <sz val="10"/>
        <rFont val="Times New Roman"/>
        <family val="1"/>
      </rPr>
      <t xml:space="preserve">including removing the excavated material upto distance of 50 metres beyond the building area and stacking and spreading as directed, dewatering, preparing the bed for  the  foundation  and  necessary  back  filling,  ramming,  watering  including  shoring  and  strutting  etc. complete.Including all lead &amp; lift.   Cart away all unwanted excavated material, debris, etc. arising from the excavation   at  site  and  deposit  the  same  at  dumping  grounds  approved  by  statutory  authorities.  </t>
    </r>
    <r>
      <rPr>
        <b/>
        <sz val="10"/>
        <rFont val="Times New Roman"/>
        <family val="1"/>
      </rPr>
      <t>By Mechanical Means.</t>
    </r>
  </si>
  <si>
    <r>
      <rPr>
        <b/>
        <sz val="10"/>
        <rFont val="Times New Roman"/>
        <family val="1"/>
      </rPr>
      <t xml:space="preserve">Excavation for foundation in Soft rock </t>
    </r>
    <r>
      <rPr>
        <sz val="10"/>
        <rFont val="Times New Roman"/>
        <family val="1"/>
      </rPr>
      <t xml:space="preserve">and old cement or lime masonry foundations including removing the excavated material upto a distance of 50 metres beyond the building area and stacking as directed, including dewatering, preparing the bed for the foundation and necessary back filling with available earth
/murum,  ramming,  watering  including  shoring  and  strutting  etc.  complete.Including  all  lead  &amp;  lift.   Cart away  all  unwanted  excavated  material, debris,  etc. arising  from  the  excavation   at  site  and  deposit the same at dumping grounds approved by statutory authorities. </t>
    </r>
    <r>
      <rPr>
        <b/>
        <sz val="10"/>
        <rFont val="Times New Roman"/>
        <family val="1"/>
      </rPr>
      <t>By Mechanical Means.</t>
    </r>
  </si>
  <si>
    <r>
      <rPr>
        <b/>
        <sz val="10"/>
        <rFont val="Times New Roman"/>
        <family val="1"/>
      </rPr>
      <t xml:space="preserve">Excavation for foundation in Hard rock </t>
    </r>
    <r>
      <rPr>
        <sz val="10"/>
        <rFont val="Times New Roman"/>
        <family val="1"/>
      </rPr>
      <t xml:space="preserve">by chiselling, wedging, line drilling, etc. including trimming and levelling the bed, removing the excavated material upto a distance of 50 metres beyond the building area stacking  as  directed,  dewatering  and  back  filling  with  available  earth/  murum  watering,  ramming  etc. complete.Including all lead &amp; lift.  Cart away all unwanted excavated material, debris, etc. arising from the excavation  at  site  and  deposit  the  same  at  dumping  grounds  approved  by  statutory  authorities.  </t>
    </r>
    <r>
      <rPr>
        <b/>
        <sz val="10"/>
        <rFont val="Times New Roman"/>
        <family val="1"/>
      </rPr>
      <t>By Mechanical Means.</t>
    </r>
  </si>
  <si>
    <r>
      <rPr>
        <sz val="10"/>
        <rFont val="Times New Roman"/>
        <family val="1"/>
      </rPr>
      <t xml:space="preserve">Excavation for foundation in </t>
    </r>
    <r>
      <rPr>
        <b/>
        <sz val="10"/>
        <rFont val="Times New Roman"/>
        <family val="1"/>
      </rPr>
      <t xml:space="preserve">Hard-rock by controlled blasting </t>
    </r>
    <r>
      <rPr>
        <sz val="10"/>
        <rFont val="Times New Roman"/>
        <family val="1"/>
      </rPr>
      <t>including trimming and leveling the bed by chiselling where necessary and removing the excavated material and stacking it in measurable heaps within a distance of 50 metres. from the building area including dewatering and back filling with available earth  soil  /murum  watering,  ramming  etc.  complete.  Including  all  lead  &amp;  lift.     Cart  away  all  unwanted excavated  material,  debris,  etc.  arising  from  the  excavation   at  site  and  deposit  the  same  at  dumping grounds  approved  by  statutory  authorities.</t>
    </r>
    <r>
      <rPr>
        <b/>
        <sz val="10"/>
        <rFont val="Times New Roman"/>
        <family val="1"/>
      </rPr>
      <t>By  Mechanical  Means  Including  all  necessary  satutary permissions.</t>
    </r>
  </si>
  <si>
    <r>
      <rPr>
        <sz val="10"/>
        <rFont val="Times New Roman"/>
        <family val="1"/>
      </rPr>
      <t xml:space="preserve">Filling in plinth and floors with </t>
    </r>
    <r>
      <rPr>
        <b/>
        <sz val="10"/>
        <rFont val="Times New Roman"/>
        <family val="1"/>
      </rPr>
      <t xml:space="preserve">contractors material / brought from outside and approved </t>
    </r>
    <r>
      <rPr>
        <sz val="10"/>
        <rFont val="Times New Roman"/>
        <family val="1"/>
      </rPr>
      <t>by Engineer incharge in layers of 15 cm to 20 cm including watering and compaction etc. complete.</t>
    </r>
  </si>
  <si>
    <r>
      <rPr>
        <sz val="10"/>
        <rFont val="Times New Roman"/>
        <family val="1"/>
      </rPr>
      <t xml:space="preserve">Providing  preconstructional  antitermite  treatment  as  per  I.S.  6313  (Part-II)  by  </t>
    </r>
    <r>
      <rPr>
        <b/>
        <sz val="10"/>
        <rFont val="Times New Roman"/>
        <family val="1"/>
      </rPr>
      <t xml:space="preserve">treating  the  bottom
surface  and  sides  of  excavation  </t>
    </r>
    <r>
      <rPr>
        <sz val="10"/>
        <rFont val="Times New Roman"/>
        <family val="1"/>
      </rPr>
      <t>at  the  rate  of  5  litres  of  emulsion  concentrate  of  1.0  percent  of chlorophyrifos per square meter of surface area covering 10 years guarantee on bond paper.</t>
    </r>
  </si>
  <si>
    <r>
      <rPr>
        <sz val="10"/>
        <rFont val="Times New Roman"/>
        <family val="1"/>
      </rPr>
      <t xml:space="preserve">Providing  preconstructional  antitermite  treatment  as  per  I.S.  6313  (Part-II)  treatment  by  </t>
    </r>
    <r>
      <rPr>
        <b/>
        <sz val="10"/>
        <rFont val="Times New Roman"/>
        <family val="1"/>
      </rPr>
      <t xml:space="preserve">treating  the backfill  in  immediate  contact  with  foundation  </t>
    </r>
    <r>
      <rPr>
        <sz val="10"/>
        <rFont val="Times New Roman"/>
        <family val="1"/>
      </rPr>
      <t>at  the  rate  of  5  litres  of  emulsion  concentrate  of  1.0 percent of clorophyrifos per square metre of vertical surface area covering 10 years guarantee on bond paper.</t>
    </r>
  </si>
  <si>
    <r>
      <rPr>
        <sz val="10"/>
        <rFont val="Times New Roman"/>
        <family val="1"/>
      </rPr>
      <t xml:space="preserve">Providing preconstructional antitermite treatment as per I.S.6313 (Part-II) by </t>
    </r>
    <r>
      <rPr>
        <b/>
        <sz val="10"/>
        <rFont val="Times New Roman"/>
        <family val="1"/>
      </rPr>
      <t xml:space="preserve">treating the top surface of plinth  filling  </t>
    </r>
    <r>
      <rPr>
        <sz val="10"/>
        <rFont val="Times New Roman"/>
        <family val="1"/>
      </rPr>
      <t>at  the  rate  of  5  litres  of  emulsion  concentrate  at  1.0  percent  of  clorophyrifos  per  square metre of surface area covering ten years guarantee on bond paper.</t>
    </r>
  </si>
  <si>
    <r>
      <rPr>
        <sz val="10"/>
        <rFont val="Times New Roman"/>
        <family val="1"/>
      </rPr>
      <t xml:space="preserve">Providing and laying Cast in situ / Ready Mix cement concrete in </t>
    </r>
    <r>
      <rPr>
        <b/>
        <sz val="10"/>
        <rFont val="Times New Roman"/>
        <family val="1"/>
      </rPr>
      <t xml:space="preserve">M15 </t>
    </r>
    <r>
      <rPr>
        <sz val="10"/>
        <rFont val="Times New Roman"/>
        <family val="1"/>
      </rPr>
      <t>of trap / granite / quartzite / gneiss metal for bed blocks, foundation blocks and such other items including bailing out water, Steel centering, form  work,  laying  /  pumping,  compacting,  roughening  them  if  special  finishis  to  be  provided,  finishing uneven  and  honey  combed  surface  and  curing  etc.  complete.  The  Cement  Mortar  1:3  plaster  is considered for rendering uneven and honey combed surface only. Newly laid concrete shall be covered by  gunny  bag,  plastic,  tarpaulin  etc.  (Wooden  centering  will  not  be  allowed.),  with  fully  automatic microprocess  or  based  PLC  withot  SCADA  enabled  reversible  DrumType  mixer  /  concrete  Batch  mix plant (Pan mixer) etc. complete. With fine aggregate (Crushed sand VSI Grade)</t>
    </r>
  </si>
  <si>
    <r>
      <rPr>
        <sz val="10"/>
        <rFont val="Times New Roman"/>
        <family val="1"/>
      </rPr>
      <t xml:space="preserve">Providing and laying Cast in situ / Ready Mix cement concrete </t>
    </r>
    <r>
      <rPr>
        <b/>
        <sz val="10"/>
        <rFont val="Times New Roman"/>
        <family val="1"/>
      </rPr>
      <t xml:space="preserve">M-30 </t>
    </r>
    <r>
      <rPr>
        <sz val="10"/>
        <rFont val="Times New Roman"/>
        <family val="1"/>
      </rPr>
      <t xml:space="preserve">of trap / granite / quartzite / gneiss metal for </t>
    </r>
    <r>
      <rPr>
        <b/>
        <sz val="10"/>
        <rFont val="Times New Roman"/>
        <family val="1"/>
      </rPr>
      <t xml:space="preserve">R.C.C. work in foundations </t>
    </r>
    <r>
      <rPr>
        <sz val="10"/>
        <rFont val="Times New Roman"/>
        <family val="1"/>
      </rPr>
      <t>like raft, strip foundations,grill age and footings of R.C.C. columns and  steel  stanchions  etc.  including  bailing  out  water,  Steel  centering,  formwork,  cover  blocks,  laying  / pumping,  compaction  and  curing  roughening  the  surface  if  special  finishis  to  be  provided  (Excluding reinforcement and  structural steel)etc.complete,with fully  automatic  microprocess  or based  PLC  without SCADA  enabled   reversible  Drum  Type  mixer  / concrete  Batch  mix plant  (Pan mixer)etc.complete.With fine aggregate (Crushed sand VSI Grade)</t>
    </r>
  </si>
  <si>
    <r>
      <rPr>
        <sz val="10"/>
        <rFont val="Times New Roman"/>
        <family val="1"/>
      </rPr>
      <t xml:space="preserve">Providing and laying Cast in situ / Ready Mix cement concrete  </t>
    </r>
    <r>
      <rPr>
        <b/>
        <sz val="10"/>
        <rFont val="Times New Roman"/>
        <family val="1"/>
      </rPr>
      <t xml:space="preserve">M-50 </t>
    </r>
    <r>
      <rPr>
        <sz val="10"/>
        <rFont val="Times New Roman"/>
        <family val="1"/>
      </rPr>
      <t xml:space="preserve">of  trap / granite / quartzite /gneiss metal for </t>
    </r>
    <r>
      <rPr>
        <b/>
        <sz val="10"/>
        <rFont val="Times New Roman"/>
        <family val="1"/>
      </rPr>
      <t xml:space="preserve">R.C.C. columns </t>
    </r>
    <r>
      <rPr>
        <sz val="10"/>
        <rFont val="Times New Roman"/>
        <family val="1"/>
      </rPr>
      <t>as per detailed designs and drawings or as directed including steel centering, formwork,  cover  blocks,  laying/  pumping,  compaction  finishing  the  formed  surfaces  with  cement  mortar 1:3 of sufficient minimum thickness to give a smoot hand even surface or roughening if special finish is to be provided and curing etc. complete, (Excluding reinforcement and structural steel). with fully automatic microprocess  or  based  PLC  without  SCADA  enabled  reversible  Drum  Type  mixer/  concrete  Batch mix plant (Pan mixer) etc. complete. With fine aggregate (Crushed sand VSI Grade)</t>
    </r>
  </si>
  <si>
    <r>
      <rPr>
        <sz val="10"/>
        <rFont val="Times New Roman"/>
        <family val="1"/>
      </rPr>
      <t xml:space="preserve">Providing and laying Cast in situ/Ready Mix cement concrete </t>
    </r>
    <r>
      <rPr>
        <b/>
        <sz val="10"/>
        <rFont val="Times New Roman"/>
        <family val="1"/>
      </rPr>
      <t xml:space="preserve">M-40 </t>
    </r>
    <r>
      <rPr>
        <sz val="10"/>
        <rFont val="Times New Roman"/>
        <family val="1"/>
      </rPr>
      <t xml:space="preserve">of trap /granite /quartzite/ gneiss metal for  </t>
    </r>
    <r>
      <rPr>
        <b/>
        <sz val="10"/>
        <rFont val="Times New Roman"/>
        <family val="1"/>
      </rPr>
      <t xml:space="preserve">R.C.C.  columns  </t>
    </r>
    <r>
      <rPr>
        <sz val="10"/>
        <rFont val="Times New Roman"/>
        <family val="1"/>
      </rPr>
      <t>as  per  detailed  designs  and  drawing  or  as  directed  including  steel  centering, formwork, cover blocks, laying/pumping, compaction finishing the formed surfaces with cement mortar 1:3 of sufficient minimum thickness to give a smooth and even surface or roughening if special finish is to be provided and curing etc. complete,(Excluding reinforcement and structural steel).with fully automatic micro processor based PLC with SCADA enabled reversible Drum Type mixer/ concrete Batch mix plant (Pan mixer) etc. complete. With fine aggregate (Crushed sand VSI Grade)</t>
    </r>
  </si>
  <si>
    <r>
      <rPr>
        <sz val="10"/>
        <rFont val="Times New Roman"/>
        <family val="1"/>
      </rPr>
      <t xml:space="preserve">Providing and laying Cast in situ / Ready Mix cement concrete in </t>
    </r>
    <r>
      <rPr>
        <b/>
        <sz val="10"/>
        <rFont val="Times New Roman"/>
        <family val="1"/>
      </rPr>
      <t xml:space="preserve">M-50 </t>
    </r>
    <r>
      <rPr>
        <sz val="10"/>
        <rFont val="Times New Roman"/>
        <family val="1"/>
      </rPr>
      <t xml:space="preserve">of trap / granite /quartzite /gneiss metal for </t>
    </r>
    <r>
      <rPr>
        <b/>
        <sz val="10"/>
        <rFont val="Times New Roman"/>
        <family val="1"/>
      </rPr>
      <t xml:space="preserve">R.C.C. beams and lintels </t>
    </r>
    <r>
      <rPr>
        <sz val="10"/>
        <rFont val="Times New Roman"/>
        <family val="1"/>
      </rPr>
      <t>as per detailed designs and drawings or as directed including steel centering,  formwork,  cover  blocks,  laying  /  pumping,  compaction  and  roughening  the  surface  if  special finish is to be provided and curing etc. complete. (Excluding reinforcement and structural steel). with fully automatic microprocess  or based  PLC  without SCADA  enabled  reversible  Drum  Type  mixer  / concrete Batch mix plant (Pan mixer)etc.complete. With fine aggregate (Crushed sand VSI Grade)</t>
    </r>
  </si>
  <si>
    <r>
      <rPr>
        <sz val="10"/>
        <rFont val="Times New Roman"/>
        <family val="1"/>
      </rPr>
      <t xml:space="preserve">Providing and laying Cast in situ / Ready Mix cement concrete in </t>
    </r>
    <r>
      <rPr>
        <b/>
        <sz val="10"/>
        <rFont val="Times New Roman"/>
        <family val="1"/>
      </rPr>
      <t xml:space="preserve">M-40 </t>
    </r>
    <r>
      <rPr>
        <sz val="10"/>
        <rFont val="Times New Roman"/>
        <family val="1"/>
      </rPr>
      <t xml:space="preserve">of trap / granite /quartzite /gneiss metal for </t>
    </r>
    <r>
      <rPr>
        <b/>
        <sz val="10"/>
        <rFont val="Times New Roman"/>
        <family val="1"/>
      </rPr>
      <t xml:space="preserve">R.C.C. beams and lintels </t>
    </r>
    <r>
      <rPr>
        <sz val="10"/>
        <rFont val="Times New Roman"/>
        <family val="1"/>
      </rPr>
      <t>as per detailed designs and drawings or as directed including steel centering,  formwork,  cover  blocks,  laying  /  pumping,  compaction  and  roughening  the  surface  if  special finish is to be provided and curing etc. complete. (Excluding reinforcement and structural steel). with fully automatic microprocess  or based  PLC  without SCADA  enabled  reversible  Drum  Type  mixer  / concrete Batch mix plant (Pan mixer)etc.complete. With fine aggregate (Crushed sand VSI Grade)</t>
    </r>
  </si>
  <si>
    <r>
      <rPr>
        <sz val="10"/>
        <rFont val="Times New Roman"/>
        <family val="1"/>
      </rPr>
      <t xml:space="preserve">Providing and laying Cast in situ / Ready Mix cement concrete  </t>
    </r>
    <r>
      <rPr>
        <b/>
        <sz val="10"/>
        <rFont val="Times New Roman"/>
        <family val="1"/>
      </rPr>
      <t xml:space="preserve">M-50 </t>
    </r>
    <r>
      <rPr>
        <sz val="10"/>
        <rFont val="Times New Roman"/>
        <family val="1"/>
      </rPr>
      <t xml:space="preserve">of  trap / granite / quartzite /gneiss metal  for  </t>
    </r>
    <r>
      <rPr>
        <b/>
        <sz val="10"/>
        <rFont val="Times New Roman"/>
        <family val="1"/>
      </rPr>
      <t xml:space="preserve">R.C.C.  slabs  and  landings  </t>
    </r>
    <r>
      <rPr>
        <sz val="10"/>
        <rFont val="Times New Roman"/>
        <family val="1"/>
      </rPr>
      <t>as  per  detailed  designs  and  drawings  including  steel  centering, form work, cover blocks, laying / pumping, compaction finishing the formed surfaces with cement mortar 1:3 of sufficient minimum thickness to give a smoot hand even surface or roughening if special finish is to be provided and curing etc. complete, (Excluding reinforcement and structural steel). with fully automatic microprocess  or  based  PLC  without  SCADA  enabled  reversible  Drum  Type  mixer/  concrete  Batch mix plant (Pan mixer) etc. complete. With fine aggregate (Crushed sand VSI Grade)</t>
    </r>
  </si>
  <si>
    <r>
      <rPr>
        <sz val="10"/>
        <rFont val="Times New Roman"/>
        <family val="1"/>
      </rPr>
      <t xml:space="preserve">Providing and laying Cast in situ / Ready Mix cement concrete  </t>
    </r>
    <r>
      <rPr>
        <b/>
        <sz val="10"/>
        <rFont val="Times New Roman"/>
        <family val="1"/>
      </rPr>
      <t xml:space="preserve">M-40 </t>
    </r>
    <r>
      <rPr>
        <sz val="10"/>
        <rFont val="Times New Roman"/>
        <family val="1"/>
      </rPr>
      <t xml:space="preserve">of  trap / granite / quartzite /gneiss metal  for  </t>
    </r>
    <r>
      <rPr>
        <b/>
        <sz val="10"/>
        <rFont val="Times New Roman"/>
        <family val="1"/>
      </rPr>
      <t xml:space="preserve">R.C.C.  slabs,  landings  and  steps  </t>
    </r>
    <r>
      <rPr>
        <sz val="10"/>
        <rFont val="Times New Roman"/>
        <family val="1"/>
      </rPr>
      <t>as  per  detailed  designs  and  drawings  including  steel centering,  form  work,  cover  blocks,  laying  /  pumping,  compaction  finishing  the  formed  surfaces  with cement mortar  1:3  of  sufficient minimum thickness to  give  a  smoot hand  even surface or roughening if special finish is to be  provided and  curing etc. complete, (Excluding reinforcement and  structural steel). with fully automatic   microprocess  or based  PLC  without  SCADA  enabled  reversible  Drum  Type  mixer/ concrete Batch mix plant (Pan mixer) etc. complete. With fine aggregate (Crushed sand VSI Grade)</t>
    </r>
  </si>
  <si>
    <r>
      <rPr>
        <sz val="10"/>
        <rFont val="Times New Roman"/>
        <family val="1"/>
      </rPr>
      <t xml:space="preserve">Providing and laying Cast in situ / Ready Mix cement concrete in </t>
    </r>
    <r>
      <rPr>
        <b/>
        <sz val="10"/>
        <rFont val="Times New Roman"/>
        <family val="1"/>
      </rPr>
      <t xml:space="preserve">M-50 </t>
    </r>
    <r>
      <rPr>
        <sz val="10"/>
        <rFont val="Times New Roman"/>
        <family val="1"/>
      </rPr>
      <t xml:space="preserve">of trap / granite / quartzite / gneiss metal for </t>
    </r>
    <r>
      <rPr>
        <b/>
        <sz val="10"/>
        <rFont val="Times New Roman"/>
        <family val="1"/>
      </rPr>
      <t xml:space="preserve">R.C.C. pardi of required thickness </t>
    </r>
    <r>
      <rPr>
        <sz val="10"/>
        <rFont val="Times New Roman"/>
        <family val="1"/>
      </rPr>
      <t>including steel centering, form work, cover blocks, laying
/pumping,  compacting  and  roughening  them  if  special  finish  is  to  be  provided  and  curing  complete. (Excluding  reinforcement  and  structural  steel).  with  fully  automatic  microprocessor  based  PLC  without SCADA  enabled  reversible  Drum  Type  mixer  /  concrete  Batch  mix  plant  (Pan  mixer)etc.complete.With
fine aggregate (Crushed sand VSI Grade)</t>
    </r>
  </si>
  <si>
    <r>
      <rPr>
        <sz val="10"/>
        <rFont val="Times New Roman"/>
        <family val="1"/>
      </rPr>
      <t xml:space="preserve">Providing and laying Cast in situ / Ready Mix cement concrete in </t>
    </r>
    <r>
      <rPr>
        <b/>
        <sz val="10"/>
        <rFont val="Times New Roman"/>
        <family val="1"/>
      </rPr>
      <t xml:space="preserve">M-40 </t>
    </r>
    <r>
      <rPr>
        <sz val="10"/>
        <rFont val="Times New Roman"/>
        <family val="1"/>
      </rPr>
      <t xml:space="preserve">of trap / granite / quartzite / gneiss metal for </t>
    </r>
    <r>
      <rPr>
        <b/>
        <sz val="10"/>
        <rFont val="Times New Roman"/>
        <family val="1"/>
      </rPr>
      <t xml:space="preserve">R.C.C. pardi of required thickness </t>
    </r>
    <r>
      <rPr>
        <sz val="10"/>
        <rFont val="Times New Roman"/>
        <family val="1"/>
      </rPr>
      <t>including steel centering, form work, cover blocks, laying
/pumping,  compacting  and  roughening  them  if  special  finish  is  to  be  provided  and  curing  complete. (Excluding  reinforcement  and  structural  steel).  with  fully  automatic  microprocessor  based  PLC  without SCADA  enabled  reversible  Drum  Type  mixer  /  concrete  Batch  mix  plant  (Pan  mixer)etc.complete.With
fine aggregate (Crushed sand VSI Grade)</t>
    </r>
  </si>
  <si>
    <r>
      <rPr>
        <sz val="10"/>
        <rFont val="Times New Roman"/>
        <family val="1"/>
      </rPr>
      <t xml:space="preserve">Providing and  laying Cast  in situ/Ready  Mix  cement  concrete  in  </t>
    </r>
    <r>
      <rPr>
        <b/>
        <sz val="10"/>
        <rFont val="Times New Roman"/>
        <family val="1"/>
      </rPr>
      <t xml:space="preserve">M-20 </t>
    </r>
    <r>
      <rPr>
        <sz val="10"/>
        <rFont val="Times New Roman"/>
        <family val="1"/>
      </rPr>
      <t xml:space="preserve">of  trap/ granite/  quartzite/ gneiss metal  for  </t>
    </r>
    <r>
      <rPr>
        <b/>
        <sz val="10"/>
        <rFont val="Times New Roman"/>
        <family val="1"/>
      </rPr>
      <t xml:space="preserve">R.C.C.coping  </t>
    </r>
    <r>
      <rPr>
        <sz val="10"/>
        <rFont val="Times New Roman"/>
        <family val="1"/>
      </rPr>
      <t>to  plinth  or  parapet  and  sill  of  doors  and  windows  moulded  as  per  detailed drawings  or  chamfered  as  approved  by  the  Engineer  including  centering,  formwork,  cover  blocks, laying/pumping, compacting , curing , finishing and roughening them if special finish is to be provided and curing complete. (Excluding reinforcement and structural steel).with fully automatic micro processor based PLC  with  SCADA  enabled  reversible  Drum  Type  mixer/  concrete  Batch  mix  plant  (Pan  mixer)  etc. complete. With natural sand/V.S.I. quality Artificial Sand</t>
    </r>
  </si>
  <si>
    <r>
      <rPr>
        <sz val="10"/>
        <rFont val="Times New Roman"/>
        <family val="1"/>
      </rPr>
      <t xml:space="preserve">Providing and fixing MS stripd </t>
    </r>
    <r>
      <rPr>
        <b/>
        <sz val="10"/>
        <rFont val="Times New Roman"/>
        <family val="1"/>
      </rPr>
      <t xml:space="preserve">twisted tang bars </t>
    </r>
    <r>
      <rPr>
        <sz val="10"/>
        <rFont val="Times New Roman"/>
        <family val="1"/>
      </rPr>
      <t>conforming to IS:15369 in the walls/floor/roof slab of the vault area in 2 rows as per direction of Bank's Engineer. The reinforcement shall be made from mild steel strip to  form a  doubl comb structure. The  weight   of   single   tanng   bar   shall  be   minimum   6   kg.   The comb  strip   shall   be   twisted   in   cylindrica   shape,   forming   fangs   in   all  directions.   The    rates    shall include    for  cutting,    twisting   and  placing   the    same    as    per  direction    of   Bank's    Engineer.  The flanges  shall  overlap  and  interlock  each  other  and  shall  be distributed   in   walls   that   they   defect incoming   drill   giving resistance to burgalry attemps made on the vault room. (Godrej / Gunnebo )
)</t>
    </r>
  </si>
  <si>
    <r>
      <rPr>
        <sz val="10"/>
        <rFont val="Times New Roman"/>
        <family val="1"/>
      </rPr>
      <t xml:space="preserve">Providing  and  fixing  in  position  </t>
    </r>
    <r>
      <rPr>
        <b/>
        <sz val="10"/>
        <rFont val="Times New Roman"/>
        <family val="1"/>
      </rPr>
      <t xml:space="preserve">TMT - FE  - 500  </t>
    </r>
    <r>
      <rPr>
        <sz val="10"/>
        <rFont val="Times New Roman"/>
        <family val="1"/>
      </rPr>
      <t>bar reinforcement  of  various  diameters for  R.C.C. pile caps,  footings,  foundations,  slabs,  beams  columns,  canopies,  staircase,  newels,  chajjas,  lintels  pardis, copings,  fins,  arches  etc.  as  per  detailed  designs,  drawings  and  schedules.  including  cutting,  bending, hooking the bars, binding with wires or tack welding and supporting as required complete.</t>
    </r>
  </si>
  <si>
    <r>
      <rPr>
        <sz val="10"/>
        <rFont val="Times New Roman"/>
        <family val="1"/>
      </rPr>
      <t xml:space="preserve">Providing  </t>
    </r>
    <r>
      <rPr>
        <b/>
        <sz val="10"/>
        <rFont val="Times New Roman"/>
        <family val="1"/>
      </rPr>
      <t xml:space="preserve">Autoclaved  Aerated  Concrete  Block  masonary  </t>
    </r>
    <r>
      <rPr>
        <sz val="10"/>
        <rFont val="Times New Roman"/>
        <family val="1"/>
      </rPr>
      <t>(with  minimum  40%  fly  ash  content  by weight) of conforming to IS:2185 (Part 3) - 1984 in extra fine jointing mortar of fixoblock of UltraTech or equivalent in superstructure including striking joints, raking out joints and scaffolding etc. Complete. (The test shall be carried out conforming to IS:6441 (Part I) - 1972)</t>
    </r>
  </si>
  <si>
    <r>
      <rPr>
        <sz val="10"/>
        <rFont val="Times New Roman"/>
        <family val="1"/>
      </rPr>
      <t xml:space="preserve">Providing  </t>
    </r>
    <r>
      <rPr>
        <b/>
        <sz val="10"/>
        <rFont val="Times New Roman"/>
        <family val="1"/>
      </rPr>
      <t xml:space="preserve">Autoclaved  Aerated  Concrete  Block  masonary  (with  minimum 40% fly  ash  content by weight) </t>
    </r>
    <r>
      <rPr>
        <sz val="10"/>
        <rFont val="Times New Roman"/>
        <family val="1"/>
      </rPr>
      <t>of conforming to IS:2185 (Part 3) - 1984 in extra fine jointing mortar of fixoblock of UltraTech or equivalent  in  150mm  thick  wall  including  striking  joints,  raking  out  joints  and  scaffolding  etc.  Complete. (The test shall be carried out conforming to IS:6441 (Part I) - 1972)</t>
    </r>
  </si>
  <si>
    <r>
      <rPr>
        <sz val="10"/>
        <rFont val="Times New Roman"/>
        <family val="1"/>
      </rPr>
      <t xml:space="preserve">Providing </t>
    </r>
    <r>
      <rPr>
        <b/>
        <sz val="10"/>
        <rFont val="Times New Roman"/>
        <family val="1"/>
      </rPr>
      <t xml:space="preserve">waterproofing in W.C. and bath including brick bat coba </t>
    </r>
    <r>
      <rPr>
        <sz val="10"/>
        <rFont val="Times New Roman"/>
        <family val="1"/>
      </rPr>
      <t>in all position including providing and laying 12mm bedding in cement mortor 1:3 on vergin concrete slab with waterproofing compound @ 1kg/per bag of cement laying brick bat coba of required thickness in cm 1:5 with waterproofing compound 1 kg/bag of cement grouting and finishing the top layer with 20mm thick brick bedding in cm mortor 1:3 with waterproofing compound 1 kg/per bag of cement and testing the treated portion for 48 hours by pond test and covering ten years' guarantee on requisite stamp paper including curing etc.complete.</t>
    </r>
  </si>
  <si>
    <r>
      <rPr>
        <sz val="10"/>
        <rFont val="Times New Roman"/>
        <family val="1"/>
      </rPr>
      <t xml:space="preserve">Providing cement based  </t>
    </r>
    <r>
      <rPr>
        <b/>
        <sz val="10"/>
        <rFont val="Times New Roman"/>
        <family val="1"/>
      </rPr>
      <t xml:space="preserve">water proofing treatment to terraces (Indian water proofing or alike) </t>
    </r>
    <r>
      <rPr>
        <sz val="10"/>
        <rFont val="Times New Roman"/>
        <family val="1"/>
      </rPr>
      <t>with brick bats laid in required slope to drain the water for any span after cleaning the base surface. Applying a coat  of  cement  slurry  admixed  with  approved  water  proofing  compound  and  laying  the  brick  bats  on bottom layer in C.M.1:5 admixed with approved water proofing compound filling up to half depth of brick bats, curing this layer for 3 days, applying cement slurry over this layer joints of brick bats  with C.M.1:3 admixed  with  approved  water  proofing  compound  and  finally  top  finishing  with  average  20  mm.  thick layers of  same  mortar added  with jute  fiber at 1 Kg per bag including finishing the surface  smooth with cement  slurry  admixed  with  approved  water  proofing  compound.  Marking  finished  surface  with  false squares of 300mm x 300 mm. making the junctions at the parapet rounded and tapered top for required height, with drip mould at the junction of plaster and parapet and curing and covering 10 years Guarantee against leakproofness on Court fee stamp paper of Rs. 500/- including ponding test etc. complete.</t>
    </r>
  </si>
  <si>
    <r>
      <rPr>
        <sz val="10"/>
        <rFont val="Times New Roman"/>
        <family val="1"/>
      </rPr>
      <t xml:space="preserve">Providing  </t>
    </r>
    <r>
      <rPr>
        <b/>
        <sz val="10"/>
        <rFont val="Times New Roman"/>
        <family val="1"/>
      </rPr>
      <t xml:space="preserve">waterproof  bedding  </t>
    </r>
    <r>
      <rPr>
        <sz val="10"/>
        <rFont val="Times New Roman"/>
        <family val="1"/>
      </rPr>
      <t>for  flooring  of  Bath  and  WC  25  mm  thick  in  C.M.  1:3  including  using approved waterproofing compound in specified proportion as per manufacturers specifications for per bag of cement including leveling, curing and covering 10 years guarantee on court fee stamp paper of Rs.500/ including ponding test etc. complete</t>
    </r>
  </si>
  <si>
    <r>
      <rPr>
        <sz val="10"/>
        <rFont val="Times New Roman"/>
        <family val="1"/>
      </rPr>
      <t xml:space="preserve">Providing  and  fixing  </t>
    </r>
    <r>
      <rPr>
        <b/>
        <sz val="10"/>
        <rFont val="Times New Roman"/>
        <family val="1"/>
      </rPr>
      <t xml:space="preserve">20  to  25  mm  thick  rough  shahabad  box  type  waterproofing  </t>
    </r>
    <r>
      <rPr>
        <sz val="10"/>
        <rFont val="Times New Roman"/>
        <family val="1"/>
      </rPr>
      <t xml:space="preserve">for  basement  or underground  floor  on  a  </t>
    </r>
    <r>
      <rPr>
        <b/>
        <sz val="10"/>
        <rFont val="Times New Roman"/>
        <family val="1"/>
      </rPr>
      <t xml:space="preserve">base  </t>
    </r>
    <r>
      <rPr>
        <sz val="10"/>
        <rFont val="Times New Roman"/>
        <family val="1"/>
      </rPr>
      <t>of  Cement  concrete  1:3:6,  including  sub  base  of  2.50  centimeter  thick Cement mortar 1:3 with conceal, secrete (RMW), Algae proof or other alike waterproofing liquids, raking of  joints  upto  35  mm  depth,  filling  the  joints  with  6  mm  size  crushed  metal,  hand  grouting  with  cement slurry, curing and cleaning, with 7 years guarantee on court fee stamp of Rs. 100/- with ponding test etc complete. (excluding Cement concrete 1:3:6 base concrete )</t>
    </r>
  </si>
  <si>
    <r>
      <rPr>
        <sz val="10"/>
        <rFont val="Times New Roman"/>
        <family val="1"/>
      </rPr>
      <t xml:space="preserve">Providing  and  </t>
    </r>
    <r>
      <rPr>
        <b/>
        <sz val="10"/>
        <rFont val="Times New Roman"/>
        <family val="1"/>
      </rPr>
      <t>fixing  20  to  25  mm  thick  rough  shahabad  box  type  waterproofing  treatment  to vertical  outside  faces  of  Reinforced  Cement  concrete  walls  o</t>
    </r>
    <r>
      <rPr>
        <sz val="10"/>
        <rFont val="Times New Roman"/>
        <family val="1"/>
      </rPr>
      <t>f  basement  or  underground  floor including filling the gap of 25 mm between rough shahabad and R.C.C. walls with cement grout mixed with water proofing liquid Algae proof or other alike with one tile lift method, brushing the joints horizontally with cement slurry mixed with water proofing liquid for width 30 to 35 mm and sloping coping over topmost tile with cement mortar  1:3, butting the  bottom most with Cement concrete  1:2:4  mixed with water proofing liquid,  curing,  with  7  years  guarantee  on  court  fee  stamp  of  Rs.100/-  with  ponding  test  etc  complete. (excluding Cement concrete 1:3:6 base concrete)</t>
    </r>
  </si>
  <si>
    <r>
      <rPr>
        <sz val="10"/>
        <rFont val="Times New Roman"/>
        <family val="1"/>
      </rPr>
      <t xml:space="preserve">Providing  </t>
    </r>
    <r>
      <rPr>
        <b/>
        <sz val="10"/>
        <rFont val="Times New Roman"/>
        <family val="1"/>
      </rPr>
      <t xml:space="preserve">waterproof plaster in   20  mm thick  </t>
    </r>
    <r>
      <rPr>
        <sz val="10"/>
        <rFont val="Times New Roman"/>
        <family val="1"/>
      </rPr>
      <t>in  cement  mortar  1:3  with  neat  finishing,  floating  using waterproofing   compound   at   the   rate   of   1   Kilogram.   per   bag   of   cement   of   approved   make   and manufacturer and curing (and filling joints of Nahani trap and any outlet by properly) etc. complete. Car lift, Passenger &amp; Fire lift internal side (Below Ground Floor)</t>
    </r>
  </si>
  <si>
    <r>
      <rPr>
        <sz val="10"/>
        <rFont val="Times New Roman"/>
        <family val="1"/>
      </rPr>
      <t xml:space="preserve">Providing and applying a base coat comprising of 1 Kg Polydee- MC and 1 Kg fresh cement after wetting the  surface  followed  by  drying  the  surface  for  2  days,  apply  primer  coat  of  TP-40  and  after  drying, applying  Polydee-11  two  component  (mixing  ratio  2  A  :  1  B)  )  Antibacterial  food  grade  coating  </t>
    </r>
    <r>
      <rPr>
        <b/>
        <sz val="10"/>
        <rFont val="Times New Roman"/>
        <family val="1"/>
      </rPr>
      <t xml:space="preserve">inside drinking  water tank  </t>
    </r>
    <r>
      <rPr>
        <sz val="10"/>
        <rFont val="Times New Roman"/>
        <family val="1"/>
      </rPr>
      <t>in  two  coats  with  time  interval  of  minimum  8  hrs.  covering  7  years  guarantee  on
Court Fee Stamp Paper of Rs. 100/- etc. complete.</t>
    </r>
  </si>
  <si>
    <r>
      <rPr>
        <sz val="10"/>
        <rFont val="Times New Roman"/>
        <family val="1"/>
      </rPr>
      <t xml:space="preserve">Providing </t>
    </r>
    <r>
      <rPr>
        <b/>
        <sz val="10"/>
        <rFont val="Times New Roman"/>
        <family val="1"/>
      </rPr>
      <t xml:space="preserve">sand faced plaster externally </t>
    </r>
    <r>
      <rPr>
        <sz val="10"/>
        <rFont val="Times New Roman"/>
        <family val="1"/>
      </rPr>
      <t>in cement mortar using approved screened sand, in all positions including  base  coat  of  15  mm  thick  in  cement  mortar  1:4  using  waterproofing  compound  at  1  kg  per cement bag curing the same for not less than 2 days and keeping the surface of the base coat rough to receive the sand faced treatment 6 to 8 mm thick in cement mortar 1:4 finishing the surface by taking out grains and curing for fourteen days scaffolding etc.complete.</t>
    </r>
  </si>
  <si>
    <r>
      <rPr>
        <b/>
        <sz val="10"/>
        <rFont val="Times New Roman"/>
        <family val="1"/>
      </rPr>
      <t xml:space="preserve">Providing internal cement plaster 12mm thick in single coat in cement mortar 1:3 without neeru finish </t>
    </r>
    <r>
      <rPr>
        <sz val="10"/>
        <rFont val="Times New Roman"/>
        <family val="1"/>
      </rPr>
      <t>to oncrete or brick surfaces, in all position including scaffolding and curing etc. complete.</t>
    </r>
  </si>
  <si>
    <r>
      <rPr>
        <sz val="10"/>
        <rFont val="Times New Roman"/>
        <family val="1"/>
      </rPr>
      <t xml:space="preserve">Providing and applying </t>
    </r>
    <r>
      <rPr>
        <b/>
        <sz val="10"/>
        <rFont val="Times New Roman"/>
        <family val="1"/>
      </rPr>
      <t xml:space="preserve">gypsum plaster </t>
    </r>
    <r>
      <rPr>
        <sz val="10"/>
        <rFont val="Times New Roman"/>
        <family val="1"/>
      </rPr>
      <t>( with Gypsum material ) with finishing with gypsum material in 10 to  13  millimeter  thickness  to  previously plastered  surface  /  or  on  newly brick surface  (  Excluding rough cast plaster ) in all position including preparing and Finishing the surface scaffolding etc.complete</t>
    </r>
  </si>
  <si>
    <r>
      <rPr>
        <sz val="10"/>
        <rFont val="Times New Roman"/>
        <family val="1"/>
      </rPr>
      <t xml:space="preserve">Providing and applying </t>
    </r>
    <r>
      <rPr>
        <b/>
        <sz val="10"/>
        <rFont val="Times New Roman"/>
        <family val="1"/>
      </rPr>
      <t xml:space="preserve">Two coats of wall care Putty on plastered surface and Ceiling </t>
    </r>
    <r>
      <rPr>
        <sz val="10"/>
        <rFont val="Times New Roman"/>
        <family val="1"/>
      </rPr>
      <t>and Walls to prepare surface even and smooth of approved make, etc complete.</t>
    </r>
  </si>
  <si>
    <r>
      <rPr>
        <sz val="10"/>
        <rFont val="Times New Roman"/>
        <family val="1"/>
      </rPr>
      <t>Providing  and  laying  machine  cut,  mirror  polished  Marble  stone  flooring,in  required  design  (Simple geometrical, abstract etc.) and in patterns in combination with Italian marble  stones of  different colours, shades  and  finished  surface  texture  etc.,  in  linear  portions  of  the  building,  all  complete  as  per  the architectural  drawings,  with  18  mm  thick  stone  slab  laid  over  20  mm  (average)  thick  base  of  cement mortar 1:4 (1 cement : 4 coarse sand) laid and jointed with white cement slurry @ 4.4 kg/sqm, including pointing  with  white  cement  slurry  admixed  with  pigment  to  match  the  marble  shade,  including  rubbing, curing and polishing etc. all complete
as specified and as directed by the Engineer-in-Charge</t>
    </r>
  </si>
  <si>
    <r>
      <rPr>
        <sz val="10"/>
        <rFont val="Times New Roman"/>
        <family val="1"/>
      </rPr>
      <t xml:space="preserve">Providing and laying in position </t>
    </r>
    <r>
      <rPr>
        <b/>
        <sz val="10"/>
        <rFont val="Times New Roman"/>
        <family val="1"/>
      </rPr>
      <t xml:space="preserve">flooring of telephone black / </t>
    </r>
    <r>
      <rPr>
        <sz val="10"/>
        <rFont val="Times New Roman"/>
        <family val="1"/>
      </rPr>
      <t>Amba White / Cat bary brown / Ruby red / Ocean Brown granite stone of approved shade and size 18 mm to 20 mm thick on bed 1:6 cement mortar including cement floats striking joints, pointing in C.M. 1:3 curing and cleaning etc. complete.</t>
    </r>
  </si>
  <si>
    <r>
      <rPr>
        <sz val="10"/>
        <rFont val="Times New Roman"/>
        <family val="1"/>
      </rPr>
      <t xml:space="preserve">Providing and laying </t>
    </r>
    <r>
      <rPr>
        <b/>
        <sz val="10"/>
        <rFont val="Times New Roman"/>
        <family val="1"/>
      </rPr>
      <t xml:space="preserve">telephone black </t>
    </r>
    <r>
      <rPr>
        <sz val="10"/>
        <rFont val="Times New Roman"/>
        <family val="1"/>
      </rPr>
      <t xml:space="preserve">/ Amba White / Cat bary brown / Ruby red / Ocean Brown granite stone  of  approved  shade  and  size  18  mm  to  20  mm  thick   for  </t>
    </r>
    <r>
      <rPr>
        <b/>
        <sz val="10"/>
        <rFont val="Times New Roman"/>
        <family val="1"/>
      </rPr>
      <t>treads  and  risers  of  steps  and staircases</t>
    </r>
    <r>
      <rPr>
        <sz val="10"/>
        <rFont val="Times New Roman"/>
        <family val="1"/>
      </rPr>
      <t>, with rounded nosing for the treads on a bed of 1:4 cement mortar including Treads including sandblasted,   acid   wash   and   three   groves,   cement   float,   filling   joints   with   neat   cement   slurry,
curing,polishing,uniform thickness for nosing and cleaning etc. complete.</t>
    </r>
  </si>
  <si>
    <r>
      <rPr>
        <sz val="10"/>
        <rFont val="Times New Roman"/>
        <family val="1"/>
      </rPr>
      <t>Providing and fixing machine cut, mirror/ eggshell polished  , Marble  stone work for wall lining (Cladding work) including dado, skirting, risers of steps etc., in required design and pattern (if required with marble stone  slab pieces  of  different shapes, sizes &amp;  texture but of even thickness) on 12 mm  (average) thick cement mortar 1:3 (1 cement : 3 coarse sand)
laid  and  jointed  with  white  cement  slurry  @  3.3  kg/sqm  including  pointing  with  white  cement  slurry admixed  with  pigment  of  matching  shade,including  rubbing,  curing,  polishing  etc.  all  complete  as  per Architectural drawings, and as directed by the Engineer-in-Charge.</t>
    </r>
  </si>
  <si>
    <r>
      <rPr>
        <b/>
        <sz val="10"/>
        <rFont val="Times New Roman"/>
        <family val="1"/>
      </rPr>
      <t xml:space="preserve">Providing and laying vitrified </t>
    </r>
    <r>
      <rPr>
        <sz val="10"/>
        <rFont val="Times New Roman"/>
        <family val="1"/>
      </rPr>
      <t xml:space="preserve">mirror / glossy finish tiles decorative type having size 1200 mm X 600 mm of 9 to 10 mm thickness and confirming to IS. 15622- 2006 ( group Bla) of approved make, shade and pattern for  flooring in  required  position  laid  on  a  bed  of  1:4  cement mortar  including neat  cement float,
filling joints, curing and clearing etc. complete. </t>
    </r>
    <r>
      <rPr>
        <b/>
        <sz val="10"/>
        <rFont val="Times New Roman"/>
        <family val="1"/>
      </rPr>
      <t>a) Flooring</t>
    </r>
  </si>
  <si>
    <r>
      <rPr>
        <b/>
        <sz val="10"/>
        <rFont val="Times New Roman"/>
        <family val="1"/>
      </rPr>
      <t xml:space="preserve">Providing and laying vitrified </t>
    </r>
    <r>
      <rPr>
        <sz val="10"/>
        <rFont val="Times New Roman"/>
        <family val="1"/>
      </rPr>
      <t xml:space="preserve">mirror / glossy finish tiles having size 1200 mm X 600 mm of 9 to 10 mm thickness and confirming to IS. 15622-2006 ( group Bla) of approved make, shade and pattern for flooring in required position laid on a bed of 1:4 cement mortar including neat cement float, filling joints, curing and
clearing etc. complete.           </t>
    </r>
    <r>
      <rPr>
        <b/>
        <sz val="10"/>
        <rFont val="Times New Roman"/>
        <family val="1"/>
      </rPr>
      <t>b) Skirting</t>
    </r>
  </si>
  <si>
    <r>
      <rPr>
        <sz val="10"/>
        <rFont val="Times New Roman"/>
        <family val="1"/>
      </rPr>
      <t xml:space="preserve">Providing and laying </t>
    </r>
    <r>
      <rPr>
        <b/>
        <sz val="10"/>
        <rFont val="Times New Roman"/>
        <family val="1"/>
      </rPr>
      <t xml:space="preserve">vitrified rustic matt stone finish tiles </t>
    </r>
    <r>
      <rPr>
        <sz val="10"/>
        <rFont val="Times New Roman"/>
        <family val="1"/>
      </rPr>
      <t xml:space="preserve">having size 1200 mm X 600 mm of 9 to 10 mm thickness  and  confirming to  IS. 15622-2006  (Group  Bla) of  approved  make,  shade  and  pattern for flooring in required position laid ?on a bed of 1:4 cement mortar including neat cement float, filling joints,
curing and cleaning etc. complete. </t>
    </r>
    <r>
      <rPr>
        <b/>
        <sz val="10"/>
        <rFont val="Times New Roman"/>
        <family val="1"/>
      </rPr>
      <t>a) Flooring</t>
    </r>
  </si>
  <si>
    <r>
      <rPr>
        <sz val="10"/>
        <rFont val="Times New Roman"/>
        <family val="1"/>
      </rPr>
      <t xml:space="preserve">Providing  and  laying  </t>
    </r>
    <r>
      <rPr>
        <b/>
        <sz val="10"/>
        <rFont val="Times New Roman"/>
        <family val="1"/>
      </rPr>
      <t xml:space="preserve">ceramic  tiles  having  size  60  cm.  x  60  cm.  </t>
    </r>
    <r>
      <rPr>
        <sz val="10"/>
        <rFont val="Times New Roman"/>
        <family val="1"/>
      </rPr>
      <t xml:space="preserve">confirming  to  corresponding  I.S.  for </t>
    </r>
    <r>
      <rPr>
        <b/>
        <sz val="10"/>
        <rFont val="Times New Roman"/>
        <family val="1"/>
      </rPr>
      <t xml:space="preserve">dado and skirting </t>
    </r>
    <r>
      <rPr>
        <sz val="10"/>
        <rFont val="Times New Roman"/>
        <family val="1"/>
      </rPr>
      <t>in required position with readymade adhesive mortar of approved quality on plaster of 1:2 cement mortar including joint filling with white/ colour cement slurry cleaning curing etc. complete.</t>
    </r>
  </si>
  <si>
    <r>
      <rPr>
        <sz val="10"/>
        <rFont val="Times New Roman"/>
        <family val="1"/>
      </rPr>
      <t xml:space="preserve">Providing and laying Antiskid Ceramic tiles of approved quality of size 60 cm x 60 cm and confirming to IS 15622-2006  (Group-B  IIA)  for  antiskid  flooring  in  required  position  laid  on  a  bed  of  1:4  cement  mortar including  cement  float,  filling  joint  with  cement  slurry  cleaning  curing  etc.  complete  </t>
    </r>
    <r>
      <rPr>
        <b/>
        <sz val="10"/>
        <rFont val="Times New Roman"/>
        <family val="1"/>
      </rPr>
      <t>a)  Dry  Balcony  +
Balcony + Terrace Flooring</t>
    </r>
  </si>
  <si>
    <r>
      <rPr>
        <sz val="10"/>
        <rFont val="Times New Roman"/>
        <family val="1"/>
      </rPr>
      <t xml:space="preserve">Providing and laying ceramic tiles having size 60 cm. x 60 cm. confirming to corresponding I.S. for dado and  skirting  in  required  position  with  readymade  adhesive  mortar  of  approved  quality  on  plaster  of  1:2 cement  mortar  including  joint  filling  with  white/  colour  cement  slurry  cleaning  curing  etc.  complete.  </t>
    </r>
    <r>
      <rPr>
        <b/>
        <sz val="10"/>
        <rFont val="Times New Roman"/>
        <family val="1"/>
      </rPr>
      <t>a)
Balcony + Terrace Skirting</t>
    </r>
  </si>
  <si>
    <t>Cum</t>
  </si>
  <si>
    <t>4.20.1.2</t>
  </si>
  <si>
    <t>4.20.1.4</t>
  </si>
  <si>
    <t>5.33.1.5</t>
  </si>
  <si>
    <t>5.33.2.5</t>
  </si>
  <si>
    <t>5.33.2.4</t>
  </si>
  <si>
    <t>6.47 + 6.5</t>
  </si>
  <si>
    <t>5.33.2.4 + 5.38</t>
  </si>
  <si>
    <t>4.20.2.3</t>
  </si>
  <si>
    <t>13.7.1</t>
  </si>
  <si>
    <t>22.7.1</t>
  </si>
  <si>
    <t>13.9.2 +13.21</t>
  </si>
  <si>
    <t>11.23.2</t>
  </si>
  <si>
    <t>11.56.1</t>
  </si>
  <si>
    <t>8.1.1.2</t>
  </si>
  <si>
    <t>Extra Item</t>
  </si>
  <si>
    <t>11.41A.3.2</t>
  </si>
  <si>
    <t>11.41A.1.3</t>
  </si>
  <si>
    <t>22.7.1  multiplied by 2.5</t>
  </si>
  <si>
    <t>16.3.1</t>
  </si>
  <si>
    <t>LS</t>
  </si>
  <si>
    <t>13.5.1</t>
  </si>
  <si>
    <t>L.S.</t>
  </si>
  <si>
    <t>Conference Room</t>
  </si>
  <si>
    <t>18.1.1  E&amp;M</t>
  </si>
  <si>
    <t>22.1.1 Derive 22.1.1(-)11.69</t>
  </si>
  <si>
    <t>22.23.1</t>
  </si>
  <si>
    <t xml:space="preserve">SUBMERSIBLE TRANSFER PUMP TOTAL AMOUNT </t>
  </si>
  <si>
    <t>Civil</t>
  </si>
  <si>
    <t>Plumbing</t>
  </si>
  <si>
    <t>S.No.</t>
  </si>
  <si>
    <t>Description</t>
  </si>
  <si>
    <t>BOQ Amount</t>
  </si>
  <si>
    <t>Remark</t>
  </si>
  <si>
    <t>Civil Work</t>
  </si>
  <si>
    <t>Plumbing Work</t>
  </si>
  <si>
    <t>Furniture</t>
  </si>
  <si>
    <t>Control  unit  shall  controls  up  to  100  discussion  units  with  Cascade  capability  to  handle  upto  300 discussion units  and  a  max   of  six interpretation units for upto 3  spoken languages  in the  meeting. Unit cunit shall come with inbuilt Voting function. Controller shall have Built-in feedback suppressor. Controller shall comes with Built-in recording for up to 65,000 hrs on USB. The control unit can also be programmed to  work via  Web  Remote  Control,  which  enables  the  user  to  configure  and  operate  the  system  from a computer or mobile device. IP Control allows full parameter access from most third-party control systems. Frequency  response  -  +  1.0,  –  2.0dB,  20Hz~20kHZ  or  better,  Dynamic  range  110dB,  Signal  to  noise 90dB, THD Less than 0.03% @1kHz unity.</t>
  </si>
  <si>
    <t>Under  the  table  discussion  unit  placed  anywhere  in  same  chain/loop  with  other  ATUC-50  units,  seven Euroblock  connectors  for  audio  and  control  options,  and  six  Euroblock  connectors  for  LED  power  and general-purpose  input/output (GPIO). Under Table  Unit shall include Includes  mic input, speaker output, headphone output, control input (Talk On, Vol. Up, Vol. Down, Channel Select –  Open/Closed contact), LED  status  output,  GPIO.  Frequency  response  20Hz  –  20kHz,  Sampling  Frequency  24bit  /  48kHz, Phantom Power DC + 48V, Signal-to-Noise Ratio 86dB, Connections 2x RJ45, 39 pin on EuroBlock. Unit shall be available in single version and programmable per user type as delegate, chairman or VIP.</t>
  </si>
  <si>
    <t>Surface-mount      boundary      Microphone      with      permanently      polarized      condenser      element, Cardioid/Omnidirectional Polar pattern, 70 to 15,000 Hz frequancy response, 110 dB dynamic range, 70 dB  SNR, 5-pin XLR-M type output connector. Microphone shall come with Logic I/O capability to control of  remote  devices. Microphone  switch shall be  touch-sensitive  capacitive-type  with two-state  RGB LED ring and shall have option for seven or more selectable colors + OFF to indicates mic status. Microphone shall have RFI-shielding technology and shall be RoHS compliant.</t>
  </si>
  <si>
    <t>Supply, installation, testing &amp; commissioning of Four Input SuperSpeed USB Switcher, RS232 for control.</t>
  </si>
  <si>
    <t>Supply of   HDMI TX/RX extender with 3D, 4K×2K support, HDCP and DVI compliant Complies with the HDBaseT  technology.  Supports  HDMI  (including  HDCP)  over  a  single  CAT5e/6  up  to  70m.  Full  HD resolution  support  (1080p@60Hz/36-bit),  3D  and  4Kx2K  over  40m  and  PC  resolution  support  (VGA  to WUXGA) over CAT5e/6 cable. HDMI input up to 15m with 8-bit resolution or 10 m with 12-bit resolution. HDMI output up to  15  m  with 8/12-bit resolution . Multiple  control interfaces  such as  RS-232  with baud rate up to 115200/sec and IR. Supports HDCP repeater and CEC bypass. Supports High Definition LPCM 7.1CH, Dolby TrueHD, Dolby Digital Plus and DTS-HD Master Audio transmission.</t>
  </si>
  <si>
    <t>Supply  of  Four  HDMI  inputs  matrixed  to  four  HDMI  outputs  with  HDMI  2.0a  specification  and  18Gbps (600MHz) 4K UHD support, HD resolutions up to 3840×2160@60Hz (4:4:4, 8-bit) &amp; 4096×2160@60Hz (4:4:4,  8-bit),  16-bit  Deep  Color  up  to  1080p@60Hz.  Four  Audio  output  ports  can  pair with  Four  HDMI outputs individually. Audio support Digital and analog Formats. Device should be provides an intuitive set of front panel controls with an LCD as well as RS-232, Telnet, WebGUI, and IR remote control options.</t>
  </si>
  <si>
    <t>Video Conference Room</t>
  </si>
  <si>
    <t>HDMI, VGA, Audio with 2 power sockets RJ45 .</t>
  </si>
  <si>
    <t>EXECUTIVE AREA, WAITING AREA, AGM &amp; DGM Rooms</t>
  </si>
  <si>
    <t>Supply,   installation,   testing  &amp;   Commissioning    of    43   inch  4K   (3,840   x   2,160),   Professional  Slim Blade   Stand   Display   with   4K   HDR  Processor  X1,HDR  (HDR10,  HLG,  Dolby  Vision),  Direct  LED, Dynamic   ,Birghtness  440nits   ,  contrast  ratio  upto   400,000:1,4K  X-Reality  PRO,TRILUMINOS   PRO technology,  24/7  Portrait  ,Tilt  functionality,  Flexible  Content  Layout  with  HTML5,  16GB   On  Board Storage, Motionflow XR,HDCP  2.3  (HDMI) / RS232  / USB  / RJ45 / Wi-Fi with In-Built Bluetooth / 20W Speakers / Android™ OS system, Viewing angle 178 degree, Pro Mode, Pro Display using Apple AirPlay &amp; Chromecast, Good quality/ OEM frame /bracket for 43" display solid panel complete in all respect with required accesories as desired by Engineer- In- Charge.</t>
  </si>
  <si>
    <t>Out Door LED</t>
  </si>
  <si>
    <t>SURVEILLANCE CONTROL RROM</t>
  </si>
  <si>
    <t>CCTV Infra BOQ</t>
  </si>
  <si>
    <t>16 Port Giga POE Switches.</t>
  </si>
  <si>
    <t>24 Port Giga POE Switches.</t>
  </si>
  <si>
    <t>128 Channel NVR with RAID.</t>
  </si>
  <si>
    <t>12TB Surveillance Hard Disks</t>
  </si>
  <si>
    <t>30U Server Rack with Patch Panels Approved makes -</t>
  </si>
  <si>
    <t>Installation of Cat6 Cable with Conduit. Approved makes</t>
  </si>
  <si>
    <t>Mtrs</t>
  </si>
  <si>
    <t>SOLAR PV COSTING CALCULATION ACCORDING TO TERRACE AREA AVAILABLE</t>
  </si>
  <si>
    <t>Per KWP</t>
  </si>
  <si>
    <t>IT Infra BOQ</t>
  </si>
  <si>
    <t>Providing and fixing ICX7450/6610/6650 NON-POE 250W AC PSU, exhause airflow, front to back airflow</t>
  </si>
  <si>
    <t>I/O plates with Modules (LAN Points with redudancy)</t>
  </si>
  <si>
    <t>Patchcords of lengths (1/1.5/3 Mtrs)</t>
  </si>
  <si>
    <t>6U Network Racks with Patch Panel</t>
  </si>
  <si>
    <t>30U Server Rack with Patch Panels</t>
  </si>
  <si>
    <t>48 Port Gigabit LAN Switch</t>
  </si>
  <si>
    <t>48 Port 10G Core Switch</t>
  </si>
  <si>
    <t>Firewall for Internet</t>
  </si>
  <si>
    <t>Installation of Cat6 Cable with Conduit</t>
  </si>
  <si>
    <t>WIFI Ceiling Mount Access Point devices</t>
  </si>
  <si>
    <t>WIFI Access Point Controller</t>
  </si>
  <si>
    <t>Network multifunction Printer / copier (Monochrome)</t>
  </si>
  <si>
    <t>Infra for PA System</t>
  </si>
  <si>
    <t>SITC of  6.5-inch, 2  way, Ceiling-mount loudspeaker. Low-saturation 70V/100V transformers with 8-ohm bypass,Frequency  Range-65  Hz  –  20  kHz,  Rated  noise  power  /  voltage-30  watts  /  15.5  volts  (rms), Sensitivity-89  dB  SPL,  Coverage-  110°  conical  (500  Hz  to  5  kHz),  Maximum  continuous  SPL-96  dB, Maximum peak SPL-  110  dB, LF  Transducer  - 6.5-inch Polypropylene  cone  with butyl  rubber  surround, HF Transducer - .86-inch silk dome tweeter, coaxially mounted. Rated impedance- 8Ω, Transformer Taps 70 V: 30, 15, 7.5, 3.7, 1.9 watts, 100V: 30, 15, 7.5, 3.8, watts</t>
  </si>
  <si>
    <t>SITC   of    Page   Station   with   16   Buttons   command   keypad   and   Gooseneck   mic.Capacitive   touch, programmable  keypad  and  240  x  64  graphics  LCD  for  flexible  customization,Second  microphone  input and  GPIO  allow  one  Page  Station  to  serve  two  locations,Dual  Ethernet  connections  support  network redundancy,Audio Channels-2 line inputs, 1 line output,Power-IEEE 802.3af power over Ethernet (POE) or +24V  DC,Frequency Response-   20 Hz - 20  kHz (max)-±  0.5 dB,20  Hz - 20 kHz (typical)- ±  0.2 dB, Input Impedance(Balanced/Unbalanced)-10k ohms</t>
  </si>
  <si>
    <t>SITC  of   Digital  Signal  Processor  with   8  mic/line  level  analog  audio  inputs,  8  line  level  analog  audio outputs, 8 Flex Channel mic/line level analog audio inputs or outputs, Up to 16 assignable and routeable AEC processor instances, 16 General Purpose Inputs (GPI) x16 General Purpose Outputs (GPO),  Input Frequency  Response-20Hz  to  20kHz  @  +21dBu,Input  Impedance  (balanced)-5K  Ohms  Nominal,  Input Sensitivity  Range  (1dB  Steps)--39  dBu  min  to  +21  dBu  max,  A/D  –  D/A  Converters -  24-bit, Sampling Rate-48kHz, Input Impedance  (balanced)-5K  ohms  nominal, Output  Dynamic  Range-&gt;  108dB,Inbuilt 16 Multitrack  Player  capacity,Front  Panel  monochrome  OLED  with  capacitive  touch  buttons  for  settings. Control and integrate external devices using TCP/IP, RS232 and GPIO.</t>
  </si>
  <si>
    <t>SITC  of   User  Control  Interface   Deployment  Software  License  for  above  mentioned  Digital  Signal processor,  Should  be  Perpetual  and  installed  on DSP  processor. Should  support multiple  User Control Interfaces simulataneously</t>
  </si>
  <si>
    <t>SITC  of   User  Control  Interface   Deployment  Software  License  for  above  mentioned  Digital  Signal processor,  Should  be  Perpetual  and  installed  on  DSP  processor.  Should  support  control  of  multiple devices simutaneously via Ethernet, RS232 and IR.</t>
  </si>
  <si>
    <t>SITC of  TableTop Touch Controller with Capacitive Touch Surface, In-Plane Switching (IPS) technology, 16M  colors.  Viewable  Screen.    Dimensions:  8",  Resolution:  1280  x  800,  Brightness:  4000  Nits.  Panel Orientation:   Vertical/   Horizontal,   Operating   Temperature:   0°-50°   C,   Rear   Panel   Connectors:   LAN, 1000Mbps full-duplex RJ-45 L. POE: IEEE PoE 802.3af class 3 via LAN port. Configurable over the layer 3 network to the remote DSP via Network Switch</t>
  </si>
  <si>
    <t>SITC of  Hardware Connector</t>
  </si>
  <si>
    <t>SITC of  Speaker 2 Pair cable</t>
  </si>
  <si>
    <t>RMT</t>
  </si>
  <si>
    <t>Infra for Access Control and Attendance System</t>
  </si>
  <si>
    <t>Infra for EPABX (Intercom)</t>
  </si>
  <si>
    <t>128 Port EPABX System (Hybrid Analog+Digital)</t>
  </si>
  <si>
    <t>MDF / Distribution Boxes with Krones Weather resistant Quality tested FIRE RESISTANT</t>
  </si>
  <si>
    <t>Standard Telephone Instruments</t>
  </si>
  <si>
    <t>IP Phone Instruments</t>
  </si>
  <si>
    <t>Cabling for Intercom System</t>
  </si>
  <si>
    <t>UPS BOQ</t>
  </si>
  <si>
    <t>15KVA Single Phase online UPS with 1 Hrs Backup</t>
  </si>
  <si>
    <t>5KVA Single Phase online UPS with 4 Hrs Backup</t>
  </si>
  <si>
    <t>UPS related electrical cabling</t>
  </si>
  <si>
    <t>WIFI</t>
  </si>
  <si>
    <t>R610 dual-band 802.11abgn/ac (802.11ac Wave 2) Wireless Access Point, 3x3:3 streams, MU-MIMO, BeamFlex+,  dual  ports,  802.3af/at  PoE  support.   Does  not  include  power  adapter  or  PoE  injector. Includes Limited Lifetime Warranty.</t>
  </si>
  <si>
    <t>R510 dual-band 802.11abgn/ac (802.11ac Wave 2), Wireless Access Point, 2x2:2 streams, MU-MIMO, BeamFlex+, dual ports, 802.3af PoE support.  Does not include power adapter or PoE injector. Includes Limited Lifetime Warranty.</t>
  </si>
  <si>
    <t>T300 dual-band  802.11abgn/ac  (802.11ac  Wave  2), Wireless Access Point, 2x2:2  streams, MU-MIMO, BeamFlex+, dual ports, 802.3af PoE support.  Does not include power adapter or PoE injector.</t>
  </si>
  <si>
    <t>Partner support for T300, 5 years</t>
  </si>
  <si>
    <t>R710 dual-band 802.11abgn/ac (802.11ac Wave 2), Wireless Access Point, 4x4:4 streams, MU-MIMO, BeamFlex+,  dual  ports,  802.3af/at  PoE  support.   Does  not  include  power  adapter  or  PoE  injector. Includes Limited Lifetime Warranty.</t>
  </si>
  <si>
    <t>SmartZone 100 with 2x10GigE and 4 GigE ports, 90-day temporary access to licenses.</t>
  </si>
  <si>
    <t>Partner WatchDog Support Per SZ/vSZ AP, 5 YR</t>
  </si>
  <si>
    <t>Partner WatchDog Support for SmartZone 100 with 2x10GigE and 4 GigE ports, 5 Year</t>
  </si>
  <si>
    <t>INTEGRATED BUILDING MANAGEMENT SYSTEM</t>
  </si>
  <si>
    <t>A</t>
  </si>
  <si>
    <t>CENTRAL CONTROL STATIONS FOR IBMS SYSTEM</t>
  </si>
  <si>
    <t>BMS SERVER / CLIENT WORK STATION / PRINTER</t>
  </si>
  <si>
    <t>BMS SOFTWARES / ENERGY MANAGEMENT</t>
  </si>
  <si>
    <t>Supply, installation, testing &amp; commissioning of the following Software for BAS:</t>
  </si>
  <si>
    <t>IP BASED 3rd PARTY INTEGRATOR</t>
  </si>
  <si>
    <t>Lot</t>
  </si>
  <si>
    <t>IP BASED CONTROLLERS</t>
  </si>
  <si>
    <t>Basement II</t>
  </si>
  <si>
    <t>3rd Floor</t>
  </si>
  <si>
    <t>Terrace</t>
  </si>
  <si>
    <t>SENSORS &amp; FIELD DEVICES</t>
  </si>
  <si>
    <t>Supply, Installation &amp; Commissioning of  following equipment for BAS</t>
  </si>
  <si>
    <t>CO Sensor</t>
  </si>
  <si>
    <t>Bi- Level Switches for Water Tank</t>
  </si>
  <si>
    <t>CABLES &amp; ACCESSORIES FOR BAS</t>
  </si>
  <si>
    <t>MTRS</t>
  </si>
  <si>
    <t>Supplying, installing, testing and commissioning of CAT-6  Armoured Cable</t>
  </si>
  <si>
    <t>FURNITURE WORK</t>
  </si>
  <si>
    <t>Facade of Entrance Door</t>
  </si>
  <si>
    <t>SQ.M</t>
  </si>
  <si>
    <t>Supply,  fixing  and  installation  of  4mm  thick  Aluminium  Composite  Panel  (ACP)  of  approved  colour  for external cladding in combination of solid and metallic colours, including all necessary Framework, support and  complete  weather  sealing  as  per  architectural  drawing.  The  Aluminium  Composite  Panel  (ACP) should   be   made   out   of   thermoplastic   core   of   low-density   polyethylene   LDPE   (100%   virgin  mix), sandwiched between two aluminium sheets of ALLOY GRADE- 5000 series, each not less than 0.50 mm thick,  total  thickness  of  aluminium  composite  panels  not  to  be  less  than  4  mm,  the  exposed  surface thereof shall have Stove lacquered finishing coat not less than (26 + - 2) micron (containing minimum 70% kynar 500 based PVDF) of colour and shade as per architectural design. The inside surface (facing the building exterior surface)shall have polyster based powder coating not less than 25 Micron with protective peel-off foil on the exterior face (peel off film will in no case leave any adhesive mark over the composite panel  surface  after  it  is  peeled  off).  The  supporting  framework shall  be  made  out of  50  mm  X25mm X 3mm thick Aluminium section to be spaced horizontally and vertically for fixing of panel of size 900 mm X 1200  mm  and  fixed  to  the  building  structure  as  per  design  through  50mm  X50mm  X5  mm  MS  angle clamps prefixed to masonry or slab, columns with Hilti make anchor fastener screws. The fixing of panel to be done with the help of VHB tapes and screws and all the sealing of joints to be done with weather sealent Silicon as directed by Engineer-in-charge. (Prior permission of S.E. is necessary before inclusion of this item in estimate)</t>
  </si>
  <si>
    <t>ACP TO COLUMN/STRAIGHT SURFACE</t>
  </si>
  <si>
    <t>sft</t>
  </si>
  <si>
    <t>False Ceiling</t>
  </si>
  <si>
    <t>sq.m</t>
  </si>
  <si>
    <t>False Ceiling (Gypsum Board)</t>
  </si>
  <si>
    <t>Providing   and   fixing   in   position   Gypsum  board   false   ceiling   with   12.5   mm  thick   Gypsum  boards, screwed/fixed   to  the   under   structure  of   suspended   G.I.   Grid  constructed   and suspended  from the main ceiling consisting of  ceiling sections  of  size  25  x  50  mm  maximum center   to   center   distance   of 600  milimetre  perimeter  channel  and  intermediate  channels  at maximum  center  to  center  distance 1200   milimetre   galvanized   grid   should   be   fixed   to  reinforced  cement  concrete  slab.  The  gypsum board  should  be  fixed  to  galvanized iron grid with necessary screws.   The boards  should be  taped and filled  from  underside  to  give  smooth,  seamless     ceiling.    The     rate    should     include    necessary additional    ceiling    sections    and  intermediate  channels.   Additional  intermediate  channels  should  be fixed  to  strap  hangers  for  additional  support  to  prevent  strapping  at  every  1200  milimetre  item  to  be completed  in   all  respect  including  necessary  sleeves  for  ducts  finishing  of  joints  cut  outs,  painting including labour, material, lifts etc. all complete.</t>
  </si>
  <si>
    <t>TOUGHENED GLASS DOOR</t>
  </si>
  <si>
    <t>Providing and fixing Entrance Door  (glazed) in 12mm thk toughened glass with pivot and flooring spring Dorma make, SS handle 300mm wide with frost film. all necessary hardware of  Stainless Steel finish as approved by the Project Consultant/ Bank complete in all respects.</t>
  </si>
  <si>
    <t>Front Office Counter:</t>
  </si>
  <si>
    <t>rm</t>
  </si>
  <si>
    <t>Providing and fixing in position Front Office Counter  2’-6” wide  as per drawing No.(1-A,     1-B, 1-C , 1-D &amp; 15) comprising of the following complete in all respects:-</t>
  </si>
  <si>
    <t>iv) Glazed partition above working top to be    provided with 12mm thick clear glass  cut to   the standard shape fixed to partition as per fixing details  and to boxing with concealed S. S. finished ‘D’ brackets as shown in the drawing.  The exposed edges of the glass shall be finished in mirror polish.</t>
  </si>
  <si>
    <t>v)  3’-10”  high  Boxing  (10”x10”)  made  with  18  mm  thick  plywood  finished  with  1  mm  thick  laminate including providing and fixing 6 mm thick square frosted glass at a height 3’-2” above finished floor level.</t>
  </si>
  <si>
    <t>vi) 1’-9” high Boxing (5”x5”) made with 12 mm thick plywood finished with 1 mm thick laminate.</t>
  </si>
  <si>
    <t>vii) vertical supports  made with 18 mm thick plywood finished with  white enamel paint.</t>
  </si>
  <si>
    <t>viii)Telescopic CPU Stand/ ready made Keyboard tray shall be provided of approved model and make.</t>
  </si>
  <si>
    <t>ix) Footrest made with T.W.  member of size 4”X1 ½  “ finished with french polish.</t>
  </si>
  <si>
    <t>x) Drawer units as per drawing shall be  provided with  multipurpose Godrej locks in</t>
  </si>
  <si>
    <t>The item to include all necessary hardware and fittings in Stainless Steel finish, lipping to all edges and making provision only for electrical fitting behind the front. Vertical drop and also in the 10”x10” boxing as shown in the drawing.  Necessary  beadings with melamine polish  for fixing the glass are to be provided.</t>
  </si>
  <si>
    <t>next to cash cabin</t>
  </si>
  <si>
    <t>next to customer area</t>
  </si>
  <si>
    <t>Cash Counter:</t>
  </si>
  <si>
    <t>r.m</t>
  </si>
  <si>
    <t>x)Telescopic CPU Stand/ ready made Keyboard tray shall be provided of approved model and make.</t>
  </si>
  <si>
    <t>xi) Footrest made with T.W.  member of size 4”X1 ½  “ finished with french polish.</t>
  </si>
  <si>
    <t>Solid/Glazed Full Height Partition</t>
  </si>
  <si>
    <t>Providing  &amp;  fixing  in  position  solid  Full  Height  Partition  in  frame  work  including  door  in   2’x  2’  grid (horizontally and vertically) comprising of       2”x 1½” aluminum  Section with 8 mm thick  plywood on both sides finished with 1 mm thick laminates of approved make and colour as shown in drawing no.17.  Item to include   2” x 2” alumimum member filled in with wood for door  frame fixed to ceiling so as to sgeregate the  door  from  the  partition.   All  exposed  T.W.  surfaces  to  be  finished  in  melamine  polish  of  matching laminate colour as directed including all necessary Stainless Steel finish fittings/ hardware, door closers, Yale  locks 8mm thk glass with etched film  etc. as  per list of approved material and as approved  by the Project  Consultant/  Bank  complete  in  all  respects.  with  door  35mm  thk  finished  in  same  as  that  of partition.</t>
  </si>
  <si>
    <t>Partly Glazed Partition for Cash Cabins</t>
  </si>
  <si>
    <t>Providing and fixing in position 7’-7” high partly glazed partition for Cash Cabins as per drawing nos. (2-A, 2-B,  2-C,  2-D  &amp;  2-E)  including  door  drawing  no.(12)  in  frame  work  at  2’  x  2  ‘  grid  (horizontally  and vertically)  comprising  of            2”  x  1½”  aluminum  Section  and  /  or  as  per  frame  work   shown  in  the drawings   with 6mm plywood on both sides  finished with 1 mm thick laminates  of approved  shade   and colour as shown in drawings. Item to include 8 mm thick glass    with etching and  frosting as  per design and   2”x 2” aluminum. member for door sides and glass sides and  aluminum door frame to take 8 mm thick glass with etching and frosting.</t>
  </si>
  <si>
    <t>Partly Glazed Low Height Partition</t>
  </si>
  <si>
    <t>Providing  and  fixing  in  position  partly  glazed  low  height  partition  (21/2”  thick)  in  frame  work  with  T.W vertical   members at 2’ c/c and 3 horizontal members at equal distance comprising of        2”x 1½”  T.W. Section  with  6  mm  plywood  on  both  sides  finished  with  1  mm  thick  laminates  of  approved  make  and shade as shown in drawing no.(14) or (3).  Item to include 12 mm thick glass (clear/frosted) to be fixed as shown in drawing.  The exposed edges of the glass to be finished in mirror polish. T.W runner should be melamine polished  in  matching colour of laminate etc complete in all respects.</t>
  </si>
  <si>
    <t>Manager’s Table</t>
  </si>
  <si>
    <t>each</t>
  </si>
  <si>
    <t>All exposed plywood surfaces to be finished with 1mm thk. laminate of approved make &amp; shade, and  all exposed edges of table top &amp; ply verticals to have 1" x 1/4" T.W.lipping. All exposed T.W. sections to be melamined and internal surfaces to have white enamel  paint as directed. Item to include plywood boxing, all  necessary  hardware  and  fittings  in  Stainless  Steel  finish,  lipping  to  all  edges  etc.  complete  in  all respects.</t>
  </si>
  <si>
    <t>DGM/AGM  table</t>
  </si>
  <si>
    <t>per unit</t>
  </si>
  <si>
    <t>Providing and  fixing in position Manager’s  Table  of  size  7'x  2'-6"  as  per drawing no.(6)/ including Side Storage       (Credenza)  4'  x 1'6"  by using  25mm thick  plywood  for  top and  18  mm  thick plywood  for  all other  horizontal  and   vertical  members.  Telescopic  CPU  Stand/  ready  made  Keyboard  tray  shall  be provided of approved model and make.  Footrest made with T.W.  member of size       4”x  1 ½  “ finished with french polish.</t>
  </si>
  <si>
    <t>Side Storage ( Credenza)  as per drawing shall be  provided.  Facia of Side Storage (Credenza)  shall be finished with selected veneer, it should be polished using PU and laminated as instructed by engineer in charge and as shown  in the drawing  and all other sides shall be finished with selected veneer, it should be polished using PU and laminated as instructed by engineer in charge. The Side Storage (Credenza) shall  be  provided  with  handles  (Stainless  Steel  finish)  and  channels  as  per  approval  of  the  Project Consultant / Bank.</t>
  </si>
  <si>
    <t>All exposed plywood surfaces to be finished with with selected veneer, it should be polished using PU and laminated as instructed by engineer in charge of approved make &amp; shade, and  all exposed edges of table top &amp; ply verticals to have 1" x 1/4" T.W.lipping. All exposed T.W. sections to be melamined and internal surfaces to have white enamel  paint as directed. Item to include plywood boxing, all necessary hardware and fittings in Stainless Steel finish, lipping to all edges etc. complete in all respects.</t>
  </si>
  <si>
    <t>MEETING VC ROOM TABLE: Providing and fixing in position meeting room  Table shape, sizes as per the approved design and profile given in the detailed drawing consisting of Table top 25 mm thick to be made of two 18mm+9mm thick  plywood covered with 12 mm thick corian top and 1.0mm thick approved laminate at the bottom. The edge of the table top is to be finished with corian moulding at edge .The under structure of the table is to be made of 90x20mm thk MS powder coated frame support for vertical and MS powdercoated frame work for top support with metal box tray for data and power cable provision19 mm thick   plywood  with  1.0  mm  thick  laminate,   with  necessary leveling  arrangements.  Provision  for  power track is to be detailed in the drawing.The entire item is to be completed in totality as per the architectural drawing  and  directions  of  the  Architect.  Item  to  include  2  nos  POP  UP  Boxes  for  electrical  and  data management along with alunimum powder coated cable tray box below table surface. Complete</t>
  </si>
  <si>
    <t>Per Unit</t>
  </si>
  <si>
    <t>MEETING ROOM TABLE</t>
  </si>
  <si>
    <t>Providing and fixing in position meeting room  Table shape, sizes as per the approved design and profile given in the detailed drawing consisting of  Table top 25 mm thick to  be made  of two  18mm+9mm thick plywood  covered  with  12  mm  thick  corian  top  and  1.0mm  thick  approved  laminate  at  the  bottom.  The edge of the table top is to be finished with corian moulding at edge .The under structure of the table is to be  made  of  90x20mm  thk  MS  powder  coated  frame  support  for  vertical  and  MS  powdercoated  frame work for top support with metal box tray for data and power cable provision19 mm thick  plywood with 1.0 mm thick laminate,  with necessary leveling arrangements. Provision for power track is to be detailed in the drawing.The entire item is to be completed in totality as per the architectural drawing and directions of the  Architect.  Item  to  include  2  nos  POP  UP  Boxes  for  electrical  and  data  management  along  with alunimum powder coated cable tray box below table surface. Complete</t>
  </si>
  <si>
    <t>CONFERENCE ROOM TABLE</t>
  </si>
  <si>
    <t>Roller Blinds</t>
  </si>
  <si>
    <t>WRITING DESK</t>
  </si>
  <si>
    <t>NOTICE BOARD</t>
  </si>
  <si>
    <t>SHELF FOR NOTE COUNTING</t>
  </si>
  <si>
    <t>Providing 25mm thk ply shelf finish in 1.0mm laminate for Note counting fixed to wall. (4'x2')</t>
  </si>
  <si>
    <t>WALL PANELLING</t>
  </si>
  <si>
    <t>GYPSUM PANELLING</t>
  </si>
  <si>
    <t>CHEQUE/SUGGESSTION DROP BOX</t>
  </si>
  <si>
    <t>no</t>
  </si>
  <si>
    <t>CARPET</t>
  </si>
  <si>
    <t>Storage</t>
  </si>
  <si>
    <t>Sqm</t>
  </si>
  <si>
    <t>Staff Table</t>
  </si>
  <si>
    <t>nos</t>
  </si>
  <si>
    <t>CENTER TABLE</t>
  </si>
  <si>
    <t>rmt</t>
  </si>
  <si>
    <r>
      <rPr>
        <sz val="11"/>
        <rFont val="Times New Roman"/>
        <family val="1"/>
      </rPr>
      <t>Supply  of  Vocal  set  with  Carrier  frequency:  Digital  2.4  GHz.  Encryption:  256-bit  AES  Simultaneous operation:   Yes,   up   to   4   coexisting   systems   Working   range:   100   ft.   (30   m)   Latency:   &lt;=2.9   ms Frequency/channel  selection:  Adaptive  channel  selection  Diversity  wireless:  Antenna,  time,  frequency Frequency response: 70 Hz–20 KHz +1/-3 dB Dynamic range: 116 dB @ 1 KHz Signal-to-noise: &gt;90 dBA
Transmitter battery: 2x AA alkaline Battery life: 9 hours Approx.</t>
    </r>
  </si>
  <si>
    <r>
      <rPr>
        <sz val="11"/>
        <rFont val="Times New Roman"/>
        <family val="1"/>
      </rPr>
      <t>Supply  of  Fixed  I/O DSP  with 12  analog inputs,  8  analog  outputs, 8  channels configurable  USB  audio,
AEC technology (all 12 inputs), 2 channel VoIP, and standard FXO telephone interface</t>
    </r>
  </si>
  <si>
    <r>
      <rPr>
        <sz val="11"/>
        <rFont val="Times New Roman"/>
        <family val="1"/>
      </rPr>
      <t>Supply  of  wall  mount  speaker  with  Rated  input:  100V/  15W,  Sensitivity:  92dB  Frequency  response:
60~20KHZ, Speaker unit: Two-way (6.5” Woofer/ Tweeter), Box material: ABS cabinet.</t>
    </r>
  </si>
  <si>
    <r>
      <rPr>
        <sz val="11"/>
        <rFont val="Times New Roman"/>
        <family val="1"/>
      </rPr>
      <t>Supply   of   Two   channels   model:   120W@8Ω&lt;1%   THD+N   120W@4Ω&lt;1%   THD+N   240W   Bridged 70V/100V  &lt;1%  THD+N.  Adaptable  with  4-8  Ohm  loads.  Bridged  mode  240W  output  for  70V  or  100V loudspeakers (direct drive). Power down after 15 minutes of no signal and comply with Energy Star Power consumption limits of &lt; 0.5W  in standby. LED at the front panel to indicate the current operation status. Frequency  Response  :  20Hz-20kHz,  +/-  2dB@4Ω  Load.  Signal  to  Noise:  &gt;90dB@1W  (20Hz-20kHz). Input Sensitivity: 1V (+2.2dBu)@Max Output 4Ω. Gain Value: 25db @ 4 Ohm</t>
    </r>
    <r>
      <rPr>
        <b/>
        <sz val="11"/>
        <rFont val="Times New Roman"/>
        <family val="1"/>
      </rPr>
      <t>.</t>
    </r>
  </si>
  <si>
    <r>
      <rPr>
        <sz val="11"/>
        <rFont val="Times New Roman"/>
        <family val="1"/>
      </rPr>
      <t>Supply of table top cable manager with 2 x universal Power socket,  with Net Line, HDMI line, VGA line,
3.5mm Line.</t>
    </r>
  </si>
  <si>
    <r>
      <rPr>
        <sz val="11"/>
        <rFont val="Times New Roman"/>
        <family val="1"/>
      </rPr>
      <t>Supply  of  UHD+  2x1  HDMI/VGA  to  HDMI Scaler,Switchable  HDMI input  and  VGA  input  with  a  3.5mm analog stereo audio input . Supports up to 4K UHD (18Gbps, 4K@50/60Hz 4:4:4, 8-bit) video input and output over HDMI . Supports up to 1080p or WUXGA (1920x120060Hz RB) video input over VGA. Auto
input switching by detecting HDMI/VGA signal.</t>
    </r>
  </si>
  <si>
    <r>
      <rPr>
        <sz val="11"/>
        <rFont val="Times New Roman"/>
        <family val="1"/>
      </rPr>
      <t>•12x Optical zoom
•73° wide-angle view with auto-focus
•USB 3.0, HDMI, &amp; IP output
•Full HD 1080p60
•Control: Remote control, USB (UVC), RS-232
•Pan/Tilt Angles: ±170°, Tilt: -30° to +90° VIDEO CHARACTERISTICS
•Resolution up to 1080p @ 60 fps
•H.261, H.263, H.263+/++
•H.264/AVC High Profile – up to 6Mbps
•H.264/SVC (Skype for Business)  DATA CHARACTERISTICS
•H.239 support for data sharing
•Resolution up to 1080p
•Data inputs via HDMI, Wireless, USB.    Video inputs: 2x HDMI (SIP/H.323, Skype for Business), 2x USB
•Video outputs: 1x HDMI, 1x Display port
•Audio inputs: Balanced audio, USB, Line in
•Audio outputs: Balanced audio, Line out,    RECORDING
•Formats: MP4, WMV
•Storage options: Local, external, network (NAS)</t>
    </r>
  </si>
  <si>
    <r>
      <rPr>
        <sz val="11"/>
        <rFont val="Times New Roman"/>
        <family val="1"/>
      </rPr>
      <t>VideoWall Screen   Size of LED Screen    24 Ft x 8 Ft (±2 Inch) Pixel Pitch ( mm)    1.5 LED Type ( black or white SMD/TH )    black SMD
LED package    Nichia/Cree/Osram/Nationstar Pixel Configuration    1R1G1B
Pixel Density ( pixel/m2)    640000 or better Brightness    600 nits or better ColorTemperature     3200-9300K Adjustable Gamma Default    2.8
Dimming Capability    0%-100%
Contrast Ratio    7000:1 Refresh rate    3840hz Colors    4.39 trillion
Viewing Angle Horizontal    160 Viewing Angle Vertical    160 Lifetime    100000
Power Input    220VAC±15% Power Max. ( W/Cabinet)    125 Power Avg. (W/Cabinet)    65
Cabinet mm WxHXD    600x337.5x40.5 Cabinet Resolution    480x270
Module mm WxHxD    150x337.5x2.5 Module Resolution    120x270
Temperature  Operation     0℃~35℃  ,  Temperature  Storage     -20℃~60℃  ,  Relative  Humidity  Storage 10%-90% RH , Service Access    Front
IP Grade    Front IP30/Rear IP50 Frame Rate    30-120hz
Redundancy -Power     Dual Power supply Inbuilt</t>
    </r>
  </si>
  <si>
    <r>
      <rPr>
        <sz val="11"/>
        <rFont val="Times New Roman"/>
        <family val="1"/>
      </rPr>
      <t>Supply  of  43"  display  with  Brightness  (cd/m2)Typical:  440,  Contrast  Ratio1200:1,  Dynamic  Contrast Ratio400,000:1, Panel Type  (IPS/VA)IPS, Panel Surface Anti glare, operation Time24/7 with low profile
floor mount stand.</t>
    </r>
  </si>
  <si>
    <r>
      <rPr>
        <sz val="11"/>
        <rFont val="Times New Roman"/>
        <family val="1"/>
      </rPr>
      <t>Wireless Presenter module
Allows simultaneous present upto 4. Video
• H.264 compression Audio
• LCPM 2.0
Resolution1
• Up to 4K@30Hz Ethernet
• 10/100/1000-BASE-T RJ-45 LAN
Wireless
• Miracast and Local Wi-Fi Mode: 802.11ac dual-band 3×3 MIMO
• Network Bridge: 802.11ac dual-band 2×2 MIMO Authentication
• WPA-PSK (TKIP).Interface
• 1 x HDMI Input
• 1 x HDMI Output
• 2 x USB 2.0 Host Type-A
• 1 x USB 3.0 Host Type-A
• 1 x Analog 3.5mm audio output
• 1 x DC Power Jack</t>
    </r>
  </si>
  <si>
    <r>
      <rPr>
        <sz val="11"/>
        <rFont val="Times New Roman"/>
        <family val="1"/>
      </rPr>
      <t>Space Controller - Controls any AV device/display with its corresponding logic.
High Performance Architecture - Enables a scalable and flexible programming platform.
4 RS–232 Bidirectional Control Ports - For controlling devices via bi–directional serial control protocols.
4 IR Emitter &amp; 1 IR Receiver Control Ports - Control devices via IR control protocols and learn commands from IR
remotes.
4 GPI/O Control Ports - Control devices via general purpose I/O ports, program configured as digital input, digital
output  or  analog  input  interface  for  controlling  sensors,  door  locks,  audio  volume  and  lighting  control devices.
4  Relay Control Ports -  Control devices  via relay contact closure, such as  opening and  closing drapes, shades,
blinds, and projection screen scrolling.
Resilient powering with PoE and optional PSU (not included). Network Support - 10/100/1000Mbps Ethernet.
LED Indicators - I/O port state and system status.
Software Management Support - Kramer Control, API. Approved Makes - Kramer / Crestron /  Extron</t>
    </r>
  </si>
  <si>
    <r>
      <rPr>
        <sz val="11"/>
        <rFont val="Times New Roman"/>
        <family val="1"/>
      </rPr>
      <t>IR High accuracy
High sensitivity (110 V/W)
Low resistance (50 KΩ) and therefore Very good signal-to-noise-ratio
Good response time (40 ms)
Low cost thin film technology  Connectivity sensor</t>
    </r>
  </si>
  <si>
    <r>
      <rPr>
        <sz val="11"/>
        <rFont val="Times New Roman"/>
        <family val="1"/>
      </rPr>
      <t>6 white–color, touch–sensitive buttons Custom labeled, removable button caps 1 Ethernet port
1 KNET™ port
2 Bidirectional RS–232 ports
2 IR emitter ports
3 Relay ports
1 IR sensor for learning
Site–CTRL software compatible
Mounts in standard 1 gang US wall junction boxes</t>
    </r>
  </si>
  <si>
    <r>
      <rPr>
        <sz val="11"/>
        <rFont val="Times New Roman"/>
        <family val="1"/>
      </rPr>
      <t>Liquid Retina display
21.08 cm / 8.3-inch (diagonal) LED-backlit Multi-Touch display with IPS technology 2266x1488 resolution at 326 pixels per inch (ppi)
Wide colour display (P3) True Tone display
Fingerprint-resistant oleophobic coating Fully laminated display
Anti-reflective coating 1.8% reflectivity
500 nits brightness</t>
    </r>
  </si>
  <si>
    <r>
      <rPr>
        <sz val="11"/>
        <rFont val="Times New Roman"/>
        <family val="1"/>
      </rPr>
      <t>8 Channel - High Power (230v) relay. • Controlling Motors for up/down screen
•Projector Mounting Kit up/down
•Curtains open/close
•Power ON the projector / switcher in sequence
•Power ON/OFF the lightse</t>
    </r>
  </si>
  <si>
    <r>
      <rPr>
        <sz val="11"/>
        <rFont val="Times New Roman"/>
        <family val="1"/>
      </rPr>
      <t>DIN Rail 0-10V Dimmer Module, 4 feeds, 4 channels. Input Power
•230 V~ (CE) 50 Hz
•Lightning Strike Protection:
Can withstand voltage surges of up to 6000 V~
and current surges up to 3000 A. 4 preset lighting scenes and off are accessible from the Control Unit front panel.
•12 additional scenes are stored in the Control Unit. These scenes are accessible via Wallstations and/or Control Interfaces.
•Light levels fade smoothly between scenes. Fade time can be set differently for each scene, between 0-59 sec. or 1-60 min. Fade time from Off is capped at 5 sec</t>
    </r>
  </si>
  <si>
    <r>
      <rPr>
        <sz val="11"/>
        <rFont val="Times New Roman"/>
        <family val="1"/>
      </rPr>
      <t>VideoWall Screen   Size of LED Screen   135'' Diagnol  Pixel Pitch ( mm)    1.5 LED Type ( black or white SMD/TH )    black SMD
LED package    Nichia/Cree/Osram/Nationstar Pixel Configuration    1R1G1B
Pixel Density ( pixel/m2)    640000 or better Brightness    600 nits or better ColorTemperature     3200-9300K Adjustable Gamma Default    2.8
Dimming Capability    0%-100%
Contrast Ratio    7000:1 Refresh rate    3840hz Colors    4.39 trillion
Viewing Angle Horizontal    160 Viewing Angle Vertical    160 Lifetime    100000
Power Input    220VAC±15% Power Max. ( W/Cabinet)    125 Power Avg. (W/Cabinet)    65
Cabinet mm WxHXD    600x337.5x40.5 ,Cabinet Resolution    480x270 Module mm WxHxD    150x337.5x2.5 ,Module Resolution    120x270 Temperature Operation    0℃~35℃ ,Temperature Storage    -20℃~60℃ Relative Humidity Storage    10%-90% RH ,Service Access    Front
IP Grade    Front IP30/Rear IP50 ,Frame Rate    30-120hz Redundancy -Power     Dual Power supply Inbuilt</t>
    </r>
  </si>
  <si>
    <r>
      <rPr>
        <sz val="11"/>
        <rFont val="Times New Roman"/>
        <family val="1"/>
      </rPr>
      <t>Nos</t>
    </r>
  </si>
  <si>
    <r>
      <rPr>
        <sz val="11"/>
        <rFont val="Times New Roman"/>
        <family val="1"/>
      </rPr>
      <t>Nos.</t>
    </r>
  </si>
  <si>
    <r>
      <rPr>
        <sz val="11"/>
        <rFont val="Times New Roman"/>
        <family val="1"/>
      </rPr>
      <t>Space Controller - Controls any AV device/display with its corresponding logic.
High Performance Architecture - Enables a scalable and flexible programming platform.
4 RS–232 Bidirectional Control Ports - For controlling devices via bi–directional serial control protocols.
4 IR Emitter &amp; 1 IR Receiver Control Ports - Control devices via IR control protocols and learn commands from IR
remotes.
4 GPI/O Control Ports - Control devices via general purpose I/O ports, program configured as digital input, digital
output  or  analog  input  interface  for  controlling  sensors,  door  locks,  audio  volume  and  lighting  control devices.
4  Relay Control Ports -  Control devices  via relay contact closure, such as  opening and  closing drapes, shades,
blinds, and projection screen scrolling.
Resilient powering with PoE and optional PSU (not included). Network Support - 10/100/1000Mbps Ethernet.
LED Indicators - I/O port state and system status. Software Management Support - Kramer Control, API.</t>
    </r>
  </si>
  <si>
    <r>
      <rPr>
        <sz val="11"/>
        <rFont val="Times New Roman"/>
        <family val="1"/>
      </rPr>
      <t>8 Channel - High Power (230v) relay. • Controlling Motors for up/down screen
•Projector Mounting Kit up/down
•Curtains open/close
•Power ON the projector / switcher in sequence
•Power ON/OFF the lights</t>
    </r>
  </si>
  <si>
    <r>
      <rPr>
        <sz val="11"/>
        <rFont val="Times New Roman"/>
        <family val="1"/>
      </rPr>
      <t>Camera Video Resolution : 4K/30, 1080P/30, 720P/30 etc Sensor : 1/2.5 inches, CMOS, Effective Pixels: 8.51 Megapixels
Lens :121° (DFOV), 110° (HFOV), 75° (VFOV), 5x zoom, pan/tilt ±15° PTZ : Mechanical PTZ (MPT) + e- PTZ (EPTZ)
Digital Noise Reduction : 2D&amp;3D digital noise reduction Video S/N : ≥55dB
Backlight Compensation : Support Audio Minimum number of Mic : 4 Mics
Frequency Range : 100Hz – 16KHz Full frequency speaker : 96 dB SPL at 0.5 meter Microphone array : Beamforming microphone, pick up distance up to 6 meters
External MIC : Support（Optional )
Speaker Out put : 5 Watts or more
USB Featured - Connection type : USB 3.0，downward compatible with USB2.0 Color System / Compression : H.264 / MJPEG /YUY2 /NV12
USB audio : 32K sampling rate, support UAC1.0 USB video communication
protocol : UVC 1.1~1.5 ,UVC PTZ Protocol : Support ,Input/output interface
HD output : 1 * HDMI , version 2.0 ; Audio Interface : 1 * RJ45: D-MIC Input ; （Optional）
USB interface, : 1 * USB3.0, Type C ; 1 * USB2.0, Type A ; Wireless : Bluetooth data communication ( Optional) System Compatibility
OS - Windows 7 (only 1080p and below), Windows 8.1, Windows 10 or higher, macOS®10.10or higher, Google ChromebookTM Version 29.0.1547.70 or higher, Linux (requires support for UVC), Android Hardware platform: 2.4 GHz Intel® Core 2 Duo processor or higher 2 GB of memory or higher USB 2.0 interface (4K video output need USB 3.0 interface)</t>
    </r>
  </si>
  <si>
    <r>
      <rPr>
        <sz val="11"/>
        <rFont val="Times New Roman"/>
        <family val="1"/>
      </rPr>
      <t>VideoWall Screen   Size of LED Screen     21 X 9 ft                                                           Display Size (W  x H)  - 4800 mm x 2880 mm or higher
Pixel Pitch - 6.67 mm or better (Lower pitch is regarded as better) LED Configuration - RGB 3 in 1 SMD
Pixel Density  - Minimum 22,500 pixels per sqm or higher Viewing Angle - H 140 degrees / V 120 degrees or better Refresh Rate - &gt;3840 Hz or better
LED Makes - Nichia/Cree/Osram/Nationstar Temp Range - -20 to +50 Degrees C or better Grey Scale Processing - 14 Bit or better Brightness (Calibrated) - 5000 cd/m² or better
Maximum Power Consumption - 900 w/sqm or lower Dimming Capability - 255 levels
Power Input - 200 ~ 240 VAC
Individual  Tile/Cabinet  Dimensions  -  960  mm  (W)  x  960  mm  (H).x  92  mm  (D)  Lower  depth  will  be acceptable , Cabinet Material - Aluminum,  Contrast Ratio - 5000:1 or Higher
Scan  - 10s or better, Auto Brightness - Auto Brightness Sensor to be provided
Access for Maintenance - Rear or Front Ingress Protection of Front of Tile - Should meet or exceed Front IP65 . - Ingress Protection Rear of Tile - Should meet or exceed Rear.
Safety  Certifications  (Mandatory  to  submit  along  with  the  bid)  -  BIS  Registration  (Bureau  of  Indian Standards) As per Standard: IS 13252(PART 1) :2010
Quality/Health  &amp;  Safety/Environmental  Certifications  of  OEM/OEM  subsidiary  in  India  (Copy  to  be submitted  along  with  the  bid  -  Quality  Management  System  9001:2015,   -  Occupation  health  &amp;  Safety Management System - OHSAS 18001:2007,  - ISO 27000:1- Environmental Management System 14001: 2015.</t>
    </r>
  </si>
  <si>
    <r>
      <rPr>
        <b/>
        <sz val="11"/>
        <rFont val="Times New Roman"/>
        <family val="1"/>
      </rPr>
      <t xml:space="preserve">POWER DISTTRIBUTION UNIT  --- </t>
    </r>
    <r>
      <rPr>
        <sz val="11"/>
        <rFont val="Times New Roman"/>
        <family val="1"/>
      </rPr>
      <t>An IP  54 rack shall be  provided to  house the  various components required to drive the Outdoor LED wall. -
Front Door - 2 Hinges with Rack &amp; Aircon bolted  Wall Mount Clamp - Welded on Rack frame rear side
19" pillar front &amp; 19" pillar rear - Bolted on rack side wall Locking Arrangement - To be provided with a locking system Limit Switch - The rack door to be provided with a limit switch
Earthing - Earthing studs should be provided in the rack for earthing purposes Cable points - Cable entry and exit points should be provided in the rack
Mounting - Should  be  possible  to  mount the  rack either  on  a  pole  or  on  a  wall  with options  of  different mounting types
Material - GI 120 gsm thickness 1.5 mm IP rating - IP54
AC input - 380V/220V
AC Power Load Max - 5KW Surge protection - Class C
Over temperature protection - Selectable from 30 deg. to 60 deg. C A</t>
    </r>
  </si>
  <si>
    <r>
      <rPr>
        <b/>
        <sz val="11"/>
        <rFont val="Times New Roman"/>
        <family val="1"/>
      </rPr>
      <t xml:space="preserve">Controller Unit  --- </t>
    </r>
    <r>
      <rPr>
        <sz val="11"/>
        <rFont val="Times New Roman"/>
        <family val="1"/>
      </rPr>
      <t>Control Port - RS232 or LAN Signal Input - DVI/HDMI
Minimum Load Capacity - 497664  Pixels Input Voltage - 100~240 VAC
Operating Temperature - 5~40 Deg. C</t>
    </r>
  </si>
  <si>
    <r>
      <rPr>
        <b/>
        <sz val="11"/>
        <rFont val="Times New Roman"/>
        <family val="1"/>
      </rPr>
      <t xml:space="preserve">3x2 60" 4KDLP-Laser Video Wall with 0.2mm bazel :-  </t>
    </r>
    <r>
      <rPr>
        <sz val="11"/>
        <rFont val="Times New Roman"/>
        <family val="1"/>
      </rPr>
      <t>VIDEO WALL CUBES OF 60" DIAGONAL  IN A  SUITABLE  CONFIGURATION  WITH  TOTAL  VIDEO  WALL  NATIVE  RESOLUTION  11520  X  4320
PIXELS COMPLETE WITH  BASE STANDS including with Cube &amp; Controller: Cube &amp; controller should be  from the  same  manufacturer , The  OEM  should  be  an established  multinational in the  field  of video walls and should have installations around the world , Total Video Wall Resolution:11520 x 4320 pixels or higher,Laser light source, Brightness Uniformity: ≥ 95 % ,Dynamic Contrast:1000000:1 or more,IP based control to be provided,IR remote control should be provided for quick access,Screen to Screen Gap: ≤ 0.2 mm at 22~ 25 ° C ( control room Temperature ),Screen should be minimum 3 layers with a Hard Backing to prevent bulging ,Half viewing angles of H : ±36° and V : ±34°,Input: 1 x  HDMI 2.0,Input: 1 x  Dsub-15
,Input:  1  x   Display  port  1.2,Cube  should  be  equipped  with  a  built  in  dual  redundant  power  supply  built inside the cube,By Means of a heat pipe . No hazadrous liquid to be used inside the cooling system. OEM to  declare  the  liquid  being  used  in  the  cooling  system.,IP6X  certification  from  a  third  party  lab  to  be provided  as  proof  of  meeting  the  parameter,Total  Cube  depth  should  be  equal  or  less  than  500 mm,System should able to switch to secondary input if primary input is not available,System should also automatically switch back to primary input from secondary input as soon as the primary  input is available again.,Monitoring    of   critical    parameters   :Internal   Temperature,Brightness   ,Cooling   ,Light   Source Status,Should     be     possible     to     demonstrate     these     parameter     through     active     monitoring interface,Maintenance  Access is  rear,Each cube  should  have  a  screen size  of 1328  mm wide  and 747 mm high,Videowall should be equipped with a cube control &amp; monitoring system,System should be based on  Python-  Django   framework  with  web  browser  architecture  ,Should  be  able  to  control  &amp;  monitor individual cube , multiple cubes  and multiple video walls ,Provide videowall status including  Source , light source ,temperature, fan and power information ,Should provide a virtual remote on the screen to control the  videowall,Input  sources  can  be  scheduled  in  "  daily",  "periodically"  or  "sequentially"  mode  per  user convenience,System should have a quick monitor area to access critical functions of the videowall,User should  be  able  to  add  or   delete  critical  functions  from  quick  monitor  area  ,Automatically launch alerts, warnings, error popup windows in case there is an error in the system ,User should be able to define the error  messages   as  informational,  serious  or  warning  messages,Automatically  notify  the  error  to   the
administrator or user through a pop up window and email ,Status log file should be downloadable in CSV</t>
    </r>
  </si>
  <si>
    <r>
      <rPr>
        <sz val="11"/>
        <rFont val="Times New Roman"/>
        <family val="1"/>
      </rPr>
      <t>Controller to control video wall with 10 inputs and 10 output and wall management software</t>
    </r>
    <r>
      <rPr>
        <b/>
        <sz val="11"/>
        <rFont val="Times New Roman"/>
        <family val="1"/>
      </rPr>
      <t>.</t>
    </r>
  </si>
  <si>
    <r>
      <rPr>
        <b/>
        <sz val="11"/>
        <rFont val="Times New Roman"/>
        <family val="1"/>
      </rPr>
      <t xml:space="preserve">2 MP IP FIXED LENS DOME CAMERA:
</t>
    </r>
    <r>
      <rPr>
        <sz val="11"/>
        <rFont val="Times New Roman"/>
        <family val="1"/>
      </rPr>
      <t xml:space="preserve">Supply, Installation, Testing &amp; Commissioning of  2MP Mini Dome Camera,  True Day Night camera with IR Illuminator, 1/3” 2 Megapixel progressive scan CMOS, 30FPS@1920x1080 (2MP), True WDR, 120dB, Triple  streams,  Wide  Angle  Fixed  lens  2.8  mm  ,  BLC,  3DNR,  inbuilt  Motion  Detection  &amp;  Tampering detection  ,  Auto  White  Balance,  Privacy  Mask,  high  power  LEDs  IR  with  upto  30m  IR  distance,  Min 256GB SD Card Slot provision, PoE, H.265, H.264 and MJPEG, IEEE 802.3af PoE Class 2, IP 66 &amp; IK10 Having  Operating  temp  range  :  –30°C  to  55°  C,  </t>
    </r>
    <r>
      <rPr>
        <sz val="11"/>
        <color rgb="FFFF0000"/>
        <rFont val="Times New Roman"/>
        <family val="1"/>
      </rPr>
      <t>Embedded  Cyber  Security</t>
    </r>
    <r>
      <rPr>
        <sz val="11"/>
        <rFont val="Times New Roman"/>
        <family val="1"/>
      </rPr>
      <t>,  NDAA  Compliant,  ONVIF compliant, UL, BIS</t>
    </r>
  </si>
  <si>
    <r>
      <rPr>
        <b/>
        <sz val="11"/>
        <rFont val="Times New Roman"/>
        <family val="1"/>
      </rPr>
      <t xml:space="preserve">2 MP IP VF DOME CAMERA:
</t>
    </r>
    <r>
      <rPr>
        <sz val="11"/>
        <rFont val="Times New Roman"/>
        <family val="1"/>
      </rPr>
      <t xml:space="preserve">Supply, Installation, Testing &amp; Commissioning of  2MP Mini Dome Camera,  True Day Night camera with IR Illuminator, 1/3” 2 Megapixel progressive scan CMOS, 1920x1080 (2MP), P Iris, AGC - Auto/Manual, WDR, 120dB,  Triple streams, Varifocal lens 2.7 - 13.5mm, Remote Focus, BLC, 3DNR,  Edge Analytics: Intrusion  detection,  loitering  detection,  line  crossing  detection,  face  detection,  crowd/  running detection, missing/  unattended  object  detection,  Motion  Detection  &amp;  Tampering  detection  ,  Auto  White  Balance, Privacy  Mask,  high  power  LEDs  IR  with  upto  30m  IR  distance,  Two  Way  Audio  -  G.711,  G.726,  Min 256GB SD Card Slot provision, Ausio In, PoE, H.265, H.264 and MJPEG, IEEE 802.3af PoE Class 0, IP 66 &amp; IK10 Having Operating temp range : –30°C to 55° C, </t>
    </r>
    <r>
      <rPr>
        <sz val="11"/>
        <color rgb="FFFF0000"/>
        <rFont val="Times New Roman"/>
        <family val="1"/>
      </rPr>
      <t>Embedded Cyber Security</t>
    </r>
    <r>
      <rPr>
        <sz val="11"/>
        <rFont val="Times New Roman"/>
        <family val="1"/>
      </rPr>
      <t>, NDAA Compliant, ONVIF compliant, UL, BIS</t>
    </r>
  </si>
  <si>
    <r>
      <rPr>
        <b/>
        <sz val="11"/>
        <rFont val="Times New Roman"/>
        <family val="1"/>
      </rPr>
      <t xml:space="preserve">2 MP IP FIXED LENS Bullet CAMERA:
</t>
    </r>
    <r>
      <rPr>
        <sz val="11"/>
        <rFont val="Times New Roman"/>
        <family val="1"/>
      </rPr>
      <t xml:space="preserve">Supply, Installation, Testing &amp; Commissioning of  2MP Mini Bullet Camera,  True Day Night camera with IR Illuminator, 1/3” 2 Megapixel progressive scan CMOS, 30FPS@1920x1080 (2MP), True WDR, 120dB, Triple  streams,  Wide  Angle  Fixed  lens  2.8  mm  ,  BLC,  3DNR,  inbuilt  Motion  Detection  &amp;  Tampering detection  ,  Auto  White  Balance,  Privacy  Mask,  high  power  LEDs  IR  with  upto  30m  IR  distance,  Min 256GB SD Card Slot provision, PoE, H.265, H.264 and MJPEG, IEEE 802.3af PoE Class 2, IP 66 &amp; IK10 Having  Operating  temp  range  :  –30°C  to  55°  C,  </t>
    </r>
    <r>
      <rPr>
        <sz val="11"/>
        <color rgb="FFFF0000"/>
        <rFont val="Times New Roman"/>
        <family val="1"/>
      </rPr>
      <t>Embedded  Cyber  Security</t>
    </r>
    <r>
      <rPr>
        <sz val="11"/>
        <rFont val="Times New Roman"/>
        <family val="1"/>
      </rPr>
      <t>,  NDAA  Compliant,  ONVIF compliant, UL, BIS</t>
    </r>
  </si>
  <si>
    <r>
      <rPr>
        <b/>
        <sz val="11"/>
        <rFont val="Times New Roman"/>
        <family val="1"/>
      </rPr>
      <t xml:space="preserve">Supply,   Installation,   Testing   &amp;   Commissioning   of   32   Channel   Network   Video   Recorder   : </t>
    </r>
    <r>
      <rPr>
        <sz val="11"/>
        <rFont val="Times New Roman"/>
        <family val="1"/>
      </rPr>
      <t xml:space="preserve">Embedded OS Linux, CPU ARM Processor, Flash 256 MB, RAM 4 GB, Watchdog Hardware + Software, Power  Restoration  System  Restart  Automatically  after  Power  Recovery,  Record  Throughput  (MB)  192 Mbps, Network Throughput (MB) min 200 Mbps, HDD Devices Internal x 4, supports RAID 0, 1, 5 (RAID Max.  Volume:  16TB),  Video  Output  HDMI  x  1,  VGA  x  1,  support  H.265,  H.264,  MPEG4  and  MJPEG Multiple codec.
Up to 20 MP camera supported, USB Interface Front: 2 (USB 2.0) Back : 1 (USB 3.0) Alarm In 16, Alarm Out 8,  Audio 3.5  Phone Jack Audio Output x 1, 3.5 Phone  Jack Audio  Input (Reserved) x 1, RS485 1 Port  (Reserved),    Network  Interface  10/100/1000Mbps,  Ethernet  (RJ-45)  x   2,  PoE   16x  802.3at/af Compliant  PoE  Ports,  (Total  Max.  160W),  Motion  Detection,  Smart  VCA  Ev  ent,  Cy  ber  Attack,  PIR Detection,  Tampering  Detection,  Camera  DI/DO,  Camera  Disconnected,  Disk  Failure,  Disk  Full,  NVR DI/DO,PoE error, Fan error etc
Protocols  IPv  4,  IPv  6,  TCP/IP,  HTTP,  HTTPS,  UPnP,  RTSP/RTP/RTCP,  SMTP,  FTP,  DHCP,  NTP,
DNS, DDNS, IP Filter Power Safety Certifications UL, BIS.
</t>
    </r>
    <r>
      <rPr>
        <b/>
        <i/>
        <sz val="11"/>
        <rFont val="Times New Roman"/>
        <family val="1"/>
      </rPr>
      <t>Recording @ H.265 Compression, 1080P/25FPS/Motion Based recording/45 days.</t>
    </r>
  </si>
  <si>
    <r>
      <rPr>
        <b/>
        <sz val="11"/>
        <rFont val="Times New Roman"/>
        <family val="1"/>
      </rPr>
      <t xml:space="preserve">Supply and Installation of </t>
    </r>
    <r>
      <rPr>
        <sz val="11"/>
        <rFont val="Times New Roman"/>
        <family val="1"/>
      </rPr>
      <t xml:space="preserve">-10 mm Pixel Pitch based Outdoor Direct View True Color LED Wall inclusive of LED control system &amp; PDU </t>
    </r>
    <r>
      <rPr>
        <b/>
        <sz val="11"/>
        <rFont val="Times New Roman"/>
        <family val="1"/>
      </rPr>
      <t>with 2 years warranty *</t>
    </r>
    <r>
      <rPr>
        <sz val="11"/>
        <rFont val="Times New Roman"/>
        <family val="1"/>
      </rPr>
      <t>Size : 6feet X 8feet and Resolution  672 x 288</t>
    </r>
  </si>
  <si>
    <r>
      <rPr>
        <sz val="11"/>
        <rFont val="Times New Roman"/>
        <family val="1"/>
      </rPr>
      <t>Supplying and erecting, testing and commissioning solar pv System suitable for hot and dry weather with solar  panelwith  all  necessary  arrangement  complete.  Solar  on  Grid  ,  Mono  crystallinr  pv  module  ; 545Wp/540Wp  Mono  perk  Half  Cut.   Approved  Makes  -  Adani  /  Tata  /  Vikram  535+  Monocrystalline Modules, with Material Warranty  10  years  &amp;  Performance  warranty up  to  25  years of  Efficiency 20.23- 21.2%  1  x  30  Kw  As  per  final  design  Efficiency-98%  or  above,  with  Warranty  upto  10  years  with  all necessary  protections  IP  68  Approved  Make  :  Delta  |  Growatt  |  Schneider                    Certified  For Applications  With  Modules  According  To  IEC  61730,  Safety  Class  II,  Certified  For  Applications  With Modules According To IEC 61730, Safety Class II, 1C 4 SQ MM TUV Standard for DC and AC cable as per  design  Resistance  against  UV,  Water,  Ozone,  Fluids,  Oil,  Salt  &amp;  General  Weathering.  Annealed tinned flexible copper conductor 3 phase, 415 V Enclosure MCCB/MCB, AC SPD, RYB Phase indication with accessories IP 68 Enclosure All Switchgear L&amp;T/Schneider  /Siemen Online  Portal with data logger Compatible to Inverter ,Lighting Arrestor25 Mtr Radius,
IEC 62305 Standard Danger boards where necessary as per IE Act. /IE Rules as amended up to date. Cable Tray 1.6 Hot Dip GI perforated cable trays with cover and Jointing plates Earthing Maintenance free Chemical  Earthing  with  Earthing  electrode  &amp;  Earth  pit  cover  SGI  3  Nos  NET  METERING   as  per  the maharashtra state renewable energy</t>
    </r>
  </si>
  <si>
    <r>
      <rPr>
        <sz val="11"/>
        <rFont val="Times New Roman"/>
        <family val="1"/>
      </rPr>
      <t>Providing  and  fixing  FAN  ICX  7450  exhaust  airflow  fan,  front  to  back  airflow  (two  fans  required  when
using two power supplies)</t>
    </r>
  </si>
  <si>
    <r>
      <rPr>
        <sz val="11"/>
        <rFont val="Times New Roman"/>
        <family val="1"/>
      </rPr>
      <t>SITC  of   4-Channel  Network  based  amplifiers  with  5th  Generation  Class  D  hybrid  powertrain  design. 350W/CH  @  16,  700W/CH  @  8,  800W/CH  @4  &amp;  600W/CH  @2  Ohms  &amp;  700W/CH  @  100v/70v
Tapping.  2  Channels  Bridge  Mode:  1500W/CH@  8  &amp;4  Ohms  &amp;  200v/1400v  Tapping.  4  Routable  Mic/ Line Inputs with 12V Phantom Power. Power Sharing between 2 channels feature for wattage distribution as  per the  load  required  by speakers in respective  areas.  Control &amp; Monitoring: Centralised Processor over IP. GPIO: Eight configurable, bi-directional GPIO connections, Frequency Response: 20 Hz - 20 kHz
+0.2  dB  /  -0.7  dB.  Input  Impedance:  &gt;8k balanced  and  &gt;4k  unbalanced.  Controls  &amp;  Indicators: Power, Channel  MUTE  buttons,  Channel  SELECT  buttons,  Channel  Input  signal  and  CLIP  LED  Indicators, Channel Output and LIMIT LED meters, NEXT, PREV, ID buttons, Control knob, LCD Graphic Display.</t>
    </r>
  </si>
  <si>
    <r>
      <rPr>
        <sz val="11"/>
        <rFont val="Times New Roman"/>
        <family val="1"/>
      </rPr>
      <t>Baggage Scanner Net Weight: 500 kg.
Conveyor Speed: 0.20 m/sec. Monitor type: LCD.
Energy Imaging: 4-6 Colours. Zoom Real Time: 64 X.
Image Archiving: 100,000 min.</t>
    </r>
  </si>
  <si>
    <r>
      <rPr>
        <sz val="11"/>
        <rFont val="Times New Roman"/>
        <family val="1"/>
      </rPr>
      <t xml:space="preserve">R310 dual-band 802.11abgn/ac (802.11ac Wave 2), Wireless Access Point, 2x2:2 streams, MU-MIMO, BeamFlex+, </t>
    </r>
    <r>
      <rPr>
        <sz val="11"/>
        <color rgb="FF800000"/>
        <rFont val="Times New Roman"/>
        <family val="1"/>
      </rPr>
      <t>dual ports</t>
    </r>
    <r>
      <rPr>
        <sz val="11"/>
        <rFont val="Times New Roman"/>
        <family val="1"/>
      </rPr>
      <t>, 802.3af PoE support.  Does not include power adapter or PoE injector. Includes
Limited Lifetime Warranty.</t>
    </r>
  </si>
  <si>
    <r>
      <rPr>
        <sz val="11"/>
        <rFont val="Times New Roman"/>
        <family val="1"/>
      </rPr>
      <t>Secure Mounting Bracket for Ruckus R720, R710. Mounts to hard wall/ceiling, pole, and truss. Also fits
R500, R510, R610, R600, R310, M510 and R700 without pad-lock support.</t>
    </r>
  </si>
  <si>
    <r>
      <rPr>
        <sz val="11"/>
        <rFont val="Times New Roman"/>
        <family val="1"/>
      </rPr>
      <t>AP  management  license  for  SZ-100/vSZ  3.X/SCG200/SZ300,  1  Ruckus  AP  access  point.  Order  this
when you intend to run software version from 3.2 onwards.</t>
    </r>
  </si>
  <si>
    <r>
      <rPr>
        <b/>
        <sz val="11"/>
        <rFont val="Times New Roman"/>
        <family val="1"/>
      </rPr>
      <t>Supplying, Installing, Testing &amp; Commissioning of the Central Control Stations consisting of the
following</t>
    </r>
  </si>
  <si>
    <r>
      <rPr>
        <sz val="11"/>
        <rFont val="Times New Roman"/>
        <family val="1"/>
      </rPr>
      <t>Server for BMS software
BMS  Computer  System:  Supply,  installation,  testing  and  commissioning  of  I7  Processor  or  Equivalent Server PC, 4MB Cache  with 8 GB RAM, &amp; 1 TB HDD, 10/100 Mbps Ethernet card, USB connection &amp; internal modem, Microsoft(R) Windows(R) 8 or better or latest OS  Professional Enterprise, Web server software,  DVD-ROM  Drive  (with  RAM),  100/1000  Mbps  NIC  for  Network  connection  and  anti  virus software  with  21"  colour  graphics   monitor  as  per  Tender  Specifications.  Accessories  included  Optical Mouse, Key Pad, with the above BMS System configuration.</t>
    </r>
  </si>
  <si>
    <r>
      <rPr>
        <sz val="11"/>
        <rFont val="Times New Roman"/>
        <family val="1"/>
      </rPr>
      <t>BUILDING  MANAGEMENT  SYSTEM  WEB-BASED  SERVER  SOFTWARE  &amp;  Energy  management
System
BMS System Software : Supply, installation, testing and  commissioning of  the simultaneous minimum 5 user Web Based Graphical Software meeting the requirements in the Given I/O Summary  and technical specifications  including  configuration  and  facility  to  create  /  provide  the  graphic  mapping  for  all  I/O Summary points  ,  animate  the  Graphics, Navigation  between pages,  display of  logs, changing  the  time zones,  popup  alarms,   configurable  password  protection  for  Building   Management  System  as  per Technical Specifications.  Software shall be able to communicate with open protocols like BACNet/OPC devices simultaneously.</t>
    </r>
  </si>
  <si>
    <r>
      <rPr>
        <sz val="11"/>
        <rFont val="Times New Roman"/>
        <family val="1"/>
      </rPr>
      <t xml:space="preserve">SYSTEM  INTEGRATION  UNITS  FOR  3RD  PARTY  SYSTEM  SOFTWARE  INTEGRATION  -  UL  listed
Controllers. Supply, installation, testing and commissioning of  Bacnet IP/Lonmark IP852 (open Protocols) Integration units, to connect individual 3rd party microprocessor system controllers like  energy Meters , Fires  alarm System , IAQ Sensor  etc. the  unit shall be  capable  of  integrating all mentioned  devices  on BACnet, Modbus &amp; LON etc.Integrator Should be Same OEM Manufacturing   3rd Party Integrator Strictly not Allowed, </t>
    </r>
    <r>
      <rPr>
        <b/>
        <u/>
        <sz val="11"/>
        <rFont val="Times New Roman"/>
        <family val="1"/>
      </rPr>
      <t>Each Integrators should be UL &amp; BTL Approved &amp; Certified</t>
    </r>
    <r>
      <rPr>
        <b/>
        <sz val="11"/>
        <rFont val="Times New Roman"/>
        <family val="1"/>
      </rPr>
      <t>.</t>
    </r>
  </si>
  <si>
    <r>
      <rPr>
        <sz val="11"/>
        <rFont val="Times New Roman"/>
        <family val="1"/>
      </rPr>
      <t xml:space="preserve">Developing and commissioning of software interface for </t>
    </r>
    <r>
      <rPr>
        <b/>
        <sz val="11"/>
        <rFont val="Times New Roman"/>
        <family val="1"/>
      </rPr>
      <t>VRV ODU's - Max 600 Points - 8ODU &amp; 33IDU</t>
    </r>
  </si>
  <si>
    <r>
      <rPr>
        <sz val="11"/>
        <rFont val="Times New Roman"/>
        <family val="1"/>
      </rPr>
      <t xml:space="preserve">Developing and commissioning of software interface for </t>
    </r>
    <r>
      <rPr>
        <b/>
        <sz val="11"/>
        <rFont val="Times New Roman"/>
        <family val="1"/>
      </rPr>
      <t>FAS system - Max 600 Points</t>
    </r>
  </si>
  <si>
    <r>
      <rPr>
        <sz val="11"/>
        <rFont val="Times New Roman"/>
        <family val="1"/>
      </rPr>
      <t xml:space="preserve">Developing and commissioning of software interface for </t>
    </r>
    <r>
      <rPr>
        <b/>
        <sz val="11"/>
        <rFont val="Times New Roman"/>
        <family val="1"/>
      </rPr>
      <t>Energy Meters  - max 12 nos.</t>
    </r>
  </si>
  <si>
    <r>
      <rPr>
        <sz val="11"/>
        <rFont val="Times New Roman"/>
        <family val="1"/>
      </rPr>
      <t xml:space="preserve">Developing and commissioning of software interface for </t>
    </r>
    <r>
      <rPr>
        <b/>
        <sz val="11"/>
        <rFont val="Times New Roman"/>
        <family val="1"/>
      </rPr>
      <t>UPS - Max 20 Points</t>
    </r>
  </si>
  <si>
    <r>
      <rPr>
        <b/>
        <sz val="11"/>
        <rFont val="Times New Roman"/>
        <family val="1"/>
      </rPr>
      <t xml:space="preserve">DDC Panel inclusive of DDC Controllers
</t>
    </r>
    <r>
      <rPr>
        <sz val="11"/>
        <rFont val="Times New Roman"/>
        <family val="1"/>
      </rPr>
      <t xml:space="preserve">PROGRAMMABLE &amp; APPLICATION SPECIFIC CONTROLLER (DDC)  - Supply, installation, testing and commissioning of Bacnet IP/Lonmark IP852 (open Protocols) Direct Digital Controllers, The networkable controllers  shall  be  ,  UL  and  BTL/Lonmark  IP852  certified,  vendor  shall  submit  BTL/Lonmark  IP852 certificate  along  with  bid)  with  32  bit  microprocessor,  real  time  clock  &amp;  programmable  memory.  The Controller shall have built-in two Ethernet ports. preferably Each DDC and IO module shall have built in LCD display &amp; dial/button for local control &amp; monitoring. The networkable DDC's shall be capable of peer to  peer  communication  with  lockable  IP65  rated  MS  mounting  cabinets  duly  powder  coated  connector strip,  internal  wiring  and  space  to  house  controller  &amp;  relays,  connector  etc.  as  per  IO  Summary.  The Controller  shall  have  built  in  memory to  save  graphics  &amp;  logis  for  the  connected  points.  The  controller shall  have  minimum  20%  spare  IO  capacity.  </t>
    </r>
    <r>
      <rPr>
        <b/>
        <u/>
        <sz val="11"/>
        <rFont val="Times New Roman"/>
        <family val="1"/>
      </rPr>
      <t>Each</t>
    </r>
    <r>
      <rPr>
        <b/>
        <sz val="11"/>
        <rFont val="Times New Roman"/>
        <family val="1"/>
      </rPr>
      <t xml:space="preserve">  </t>
    </r>
    <r>
      <rPr>
        <b/>
        <u/>
        <sz val="11"/>
        <rFont val="Times New Roman"/>
        <family val="1"/>
      </rPr>
      <t>Controllers</t>
    </r>
    <r>
      <rPr>
        <b/>
        <sz val="11"/>
        <rFont val="Times New Roman"/>
        <family val="1"/>
      </rPr>
      <t xml:space="preserve">   </t>
    </r>
    <r>
      <rPr>
        <b/>
        <u/>
        <sz val="11"/>
        <rFont val="Times New Roman"/>
        <family val="1"/>
      </rPr>
      <t>should</t>
    </r>
    <r>
      <rPr>
        <b/>
        <sz val="11"/>
        <rFont val="Times New Roman"/>
        <family val="1"/>
      </rPr>
      <t xml:space="preserve">  </t>
    </r>
    <r>
      <rPr>
        <b/>
        <u/>
        <sz val="11"/>
        <rFont val="Times New Roman"/>
        <family val="1"/>
      </rPr>
      <t>be</t>
    </r>
    <r>
      <rPr>
        <b/>
        <sz val="11"/>
        <rFont val="Times New Roman"/>
        <family val="1"/>
      </rPr>
      <t xml:space="preserve">  </t>
    </r>
    <r>
      <rPr>
        <b/>
        <u/>
        <sz val="11"/>
        <rFont val="Times New Roman"/>
        <family val="1"/>
      </rPr>
      <t>UL</t>
    </r>
    <r>
      <rPr>
        <b/>
        <sz val="11"/>
        <rFont val="Times New Roman"/>
        <family val="1"/>
      </rPr>
      <t xml:space="preserve">  </t>
    </r>
    <r>
      <rPr>
        <b/>
        <u/>
        <sz val="11"/>
        <rFont val="Times New Roman"/>
        <family val="1"/>
      </rPr>
      <t>&amp;</t>
    </r>
    <r>
      <rPr>
        <b/>
        <sz val="11"/>
        <rFont val="Times New Roman"/>
        <family val="1"/>
      </rPr>
      <t xml:space="preserve">  </t>
    </r>
    <r>
      <rPr>
        <b/>
        <u/>
        <sz val="11"/>
        <rFont val="Times New Roman"/>
        <family val="1"/>
      </rPr>
      <t>BTL</t>
    </r>
    <r>
      <rPr>
        <b/>
        <sz val="11"/>
        <rFont val="Times New Roman"/>
        <family val="1"/>
      </rPr>
      <t xml:space="preserve">  </t>
    </r>
    <r>
      <rPr>
        <b/>
        <u/>
        <sz val="11"/>
        <rFont val="Times New Roman"/>
        <family val="1"/>
      </rPr>
      <t>Approved</t>
    </r>
    <r>
      <rPr>
        <b/>
        <sz val="11"/>
        <rFont val="Times New Roman"/>
        <family val="1"/>
      </rPr>
      <t xml:space="preserve">  </t>
    </r>
    <r>
      <rPr>
        <b/>
        <u/>
        <sz val="11"/>
        <rFont val="Times New Roman"/>
        <family val="1"/>
      </rPr>
      <t>&amp;</t>
    </r>
    <r>
      <rPr>
        <b/>
        <sz val="11"/>
        <rFont val="Times New Roman"/>
        <family val="1"/>
      </rPr>
      <t xml:space="preserve"> </t>
    </r>
    <r>
      <rPr>
        <b/>
        <u/>
        <sz val="11"/>
        <rFont val="Times New Roman"/>
        <family val="1"/>
      </rPr>
      <t>Certified.</t>
    </r>
  </si>
  <si>
    <r>
      <rPr>
        <sz val="11"/>
        <rFont val="Times New Roman"/>
        <family val="1"/>
      </rPr>
      <t>Indoor Quality Sensor
Indoor Quality Sensor - should include , Carbon Dioxide (CO2),Fine Suspended Particulates (PM2.5), and Suspended Particulates ( PM10) Total Volatile Organic Compounds (TVOC) and Temperature, Humidity, with inbuilt display and alarms</t>
    </r>
  </si>
  <si>
    <r>
      <rPr>
        <sz val="11"/>
        <rFont val="Times New Roman"/>
        <family val="1"/>
      </rPr>
      <t>Supplying, installing, testing and commissioning of 2 Core X 1.0 Sqmm Shielded Armoured FRLS Copper
Cable (per I/O  points hard wired  to DDC).</t>
    </r>
  </si>
  <si>
    <r>
      <rPr>
        <sz val="11"/>
        <rFont val="Times New Roman"/>
        <family val="1"/>
      </rPr>
      <t>Supplying, installing, testing and commissioning of 4 Core X 1.5 Sqmm Shielded Armoured FRLS Copper
Cable (per I/O  points hard wired  to DDC).</t>
    </r>
  </si>
  <si>
    <r>
      <rPr>
        <sz val="11"/>
        <rFont val="Times New Roman"/>
        <family val="1"/>
      </rPr>
      <t>Supplying, installing, testing and commissioning of 3 Core X 1.5 Sqmm Armoured Cable (per DDC to UPS
Power Supply).</t>
    </r>
  </si>
  <si>
    <r>
      <rPr>
        <sz val="11"/>
        <rFont val="Times New Roman"/>
        <family val="1"/>
      </rPr>
      <t>PRIVIDING   AND   FIXING   ACOUSTICAL    FALSE   CEILING   WITH   0.7   NRC:    Sierra   Mineral   Fibre
Acoustical Suspended Ceiling System with 13mm thick Microlook Edge Tiles  with  15mm face exposed grid.  The  tiles  shall  have  smooth  laminated  salt  pepper  visual  with  Humidity  Resistance  (RH)  of  95%, NRC 0.7 (Average value of Absorption Co-efficient readings taken at 250 Hz, 500 Hz, 1000 Hz and 2000 Hz)  as  per  ASTM  C423  standard,  CAC  of  28db  as  per  ASTM  E1414,  Light  Reflectance  ≥85%  as  per ASTM E-1477, Thermal Conductivity λ = 0.037W/mK, Colour Global White, Fire Performance of class A2 s1,  d0  according  to  EN  13501-1  with  13mm  Microlook  edge  and  8mm  drop  in  module  size  of  600  x 600mm. The scrim on the face of the tile shall be cleanable. The tiles shall be classified as ISO 14644-1 cleanroom class 5. It shall be suitable for Green Building application, with Recycled content of 60%. The tile  shall  have  certifications  from  GRIHA  and  GreenPro  thereby  confirming  that  it  is  an  environment friendly product. SUSPENSION: The  tile  shall be  laid  on 15  mm wide  T -  section flanges  colour  global white (matching to tile color) having roll formed double stroke rotary stitching on all T sections i.e. the Main Runner, 1200 mm &amp; 600 mm Cross Tees with a web height of 38mm (all sections). The deflection loading of the system shall be 12.5 kg/m2 (as per standard installation layout mentioned below) and main beam tested as per ASTM C635 (Deflection limit less than L/360) with a deflection loading of 15kg/m. The end details  of  the  cross  tee  shall  be  made  of  pre  hardened  steel  and  fixed  to  the  ends  of  the  cross  tee  to provide double locking between “cross tee to cross tee” and “cross tee to main beam”. All main beam to main beam and cross tee to cross tee connection shall have a pull out strength of more than 100kg. The T Sections shall be made of hot dipped galvanized steel of 90 gsm as per IS 277 (2003) and pre-painted steel  with  baked  polyester  paint  with  0T  bending  capability.  All  border  cross  tee/main  beam  shall  be levelled using perimeter fill. The Tile &amp; Grid system used together shall carry a 10 year warranty against manufacturing defect and manufacturer shall provide a warranty certificate. The Tile &amp; Grid shall have the manufacturers  name  embossed/printed  on  it.  The  supply  shall  be  backed  by  a  Manufacturing  Test Certificate.</t>
    </r>
  </si>
  <si>
    <r>
      <rPr>
        <sz val="11"/>
        <rFont val="Times New Roman"/>
        <family val="1"/>
      </rPr>
      <t>i)  Working  top  made  with  25mm  thick  plywood   finished  with 1mm  thick laminate.   Outside  edge  of  the working  top  shall  be  provided  with            1¼”X1”  Teak  Wood  moulding  finished  with  melamine  polish.
Inside edge will be provided with ½ “x1”  T.W. beading patti with melamine finish.</t>
    </r>
  </si>
  <si>
    <r>
      <rPr>
        <sz val="11"/>
        <rFont val="Times New Roman"/>
        <family val="1"/>
      </rPr>
      <t>ii)Vertical facia (Apron) made with 18mm thick plywood finished with 1mm thick laminate with   1mm thick
groove at the joint of laminates of two different shades.</t>
    </r>
  </si>
  <si>
    <r>
      <rPr>
        <sz val="11"/>
        <rFont val="Times New Roman"/>
        <family val="1"/>
      </rPr>
      <t>iii)Vertical drop (horizontal band) shall be provided on the facia below the working top made with 18mm thick plywood finished with 1mm thick laminate with provision for concealed light,  1 mm thick groove shall
be provided at the joint of two different shades of laminate.</t>
    </r>
  </si>
  <si>
    <r>
      <rPr>
        <sz val="11"/>
        <rFont val="Times New Roman"/>
        <family val="1"/>
      </rPr>
      <t>Each drawer.  Facia of drawer unit shall be   finished with 1mm thick laminate and all other sides shall be finished with 0.8MM THK laminate. The drawers will be provided with handles (Stainless Steel finish) and
channels as per approval of the Project Consultant / Bank.</t>
    </r>
  </si>
  <si>
    <r>
      <rPr>
        <sz val="11"/>
        <rFont val="Times New Roman"/>
        <family val="1"/>
      </rPr>
      <t>xi) Boxing as per drawing made with 12mm thick plywood finished with Synthetic enamel paint  shall be
provided  below  the  table  top  for  electrical  conduiting  and  at  the  bottom  for  the  LAN  cabling/Telephone wire conduiting.</t>
    </r>
  </si>
  <si>
    <r>
      <rPr>
        <sz val="11"/>
        <rFont val="Times New Roman"/>
        <family val="1"/>
      </rPr>
      <t>Providing and fixing in position Cash Counter  2’-9” wide as per drawing No.(2-A, 2-B,  2-C,  2-D, 2-E,  2-
F) comprising of the following :</t>
    </r>
  </si>
  <si>
    <r>
      <rPr>
        <sz val="11"/>
        <rFont val="Times New Roman"/>
        <family val="1"/>
      </rPr>
      <t>i)Working  top  made  with  25mm  thick  plywood  finished  with  1mm  thick  laminate.   Outside  edge  of  the working  top  shall  be  provided  with  1¼”X1”  Teak  Wood  moulding  finished  with  melamine  polish.   Inside
edge will be provided with ½ “x1” T.W. beading patti with melamine polish.</t>
    </r>
  </si>
  <si>
    <r>
      <rPr>
        <sz val="11"/>
        <rFont val="Times New Roman"/>
        <family val="1"/>
      </rPr>
      <t>ii)Vertical facia (Apron) made with 18mm thick  plywood finished with 1mm thick laminate with   1mm thick
groove at the joint of laminates of two different shades.</t>
    </r>
  </si>
  <si>
    <r>
      <rPr>
        <sz val="11"/>
        <rFont val="Times New Roman"/>
        <family val="1"/>
      </rPr>
      <t>iv)Glazed  partition of  1’-4”  height   above  working top provided  with 12mm thick toughened  and   frosted glass  besides  non-transparent film from  inside  fixed  to partition as per fixing details   and to  boxing with concealed S. S. finished ‘D’ brackets as shown in the drawing.  The exposed edges of the glass shall be
finished in mirror polish.</t>
    </r>
  </si>
  <si>
    <r>
      <rPr>
        <sz val="11"/>
        <rFont val="Times New Roman"/>
        <family val="1"/>
      </rPr>
      <t>v)Transaction top shall be provided  with 12mm thick toughened glass (partly glazed partly frosted) fixed horizontally with concealed Stainless Steel D bracket. Both  exposed edges (inside and outside) shall be
moulded and finished in mirror polish.</t>
    </r>
  </si>
  <si>
    <r>
      <rPr>
        <sz val="11"/>
        <rFont val="Times New Roman"/>
        <family val="1"/>
      </rPr>
      <t>vi)Glazed partition having height 1’.0” above the transaction top (in facia) shall be provided with 12 mm thick glass (clear) with cut out of 8”x 4” as per drawing.  The edges of cut out and the top edge of glass are to be mirror polished and to   be fixed to partition as per fixing details  and to boxing with concealed S.
S. finished ‘D’ brackets as shown in the drawing.</t>
    </r>
  </si>
  <si>
    <r>
      <rPr>
        <sz val="11"/>
        <rFont val="Times New Roman"/>
        <family val="1"/>
      </rPr>
      <t>vii)Glazed partition provided with 12mm thick glass (Clear) above the slit  to be fixed   to partition as per fixing details   and  to  boxing with concealed  S. S.  finished  ‘D’  brackets  as  shown in  the  drawing.  .   The
exposed edges shall be finished in  mirror polish.</t>
    </r>
  </si>
  <si>
    <r>
      <rPr>
        <sz val="11"/>
        <rFont val="Times New Roman"/>
        <family val="1"/>
      </rPr>
      <t>viii)  7’-7”  high  Boxing  (10”x  10”)  made  with  18mm  thick  plywood  as  per  drawing  with  1-6”  horizontal
extension at the top including providing and fixing 6 mm thick square frosted glass at a height of 5”-11” above Finished Floor level.</t>
    </r>
  </si>
  <si>
    <r>
      <rPr>
        <sz val="11"/>
        <rFont val="Times New Roman"/>
        <family val="1"/>
      </rPr>
      <t>ix) 1’-9” high boxing (5”x 5”) made with 12 mm thick plywood finished with 1 mm thick laminate are to be
provided.</t>
    </r>
  </si>
  <si>
    <r>
      <rPr>
        <sz val="11"/>
        <rFont val="Times New Roman"/>
        <family val="1"/>
      </rPr>
      <t>xii)  Drawer  units  as  per  drawing  shall  be   provided  and  each  drawer  should  have  vertical  partitions  for keeping the currency notes and  multipurpose Godrej locks.  Facia of drawer unit shall be    finished with 1mm thick laminate and all other sides shall be finished with 0.8MM THK laminate. The drawers will be provided  with handles  (Stainless Steel finish) and  channels  as per  approval of  the  Project  Consultant /
Bank.</t>
    </r>
  </si>
  <si>
    <r>
      <rPr>
        <sz val="11"/>
        <rFont val="Times New Roman"/>
        <family val="1"/>
      </rPr>
      <t>xi)  Boxing  as  per  drawing  made  with  12mm  thick  plywood  finished  with  .8mm  thk  laminate   shall  be provided  below  the  table  top  for  electrical  conduiting  and  at  the  bottom  for  the  LAN  cabling/Telephone
wire conduiting.</t>
    </r>
  </si>
  <si>
    <r>
      <rPr>
        <sz val="11"/>
        <rFont val="Times New Roman"/>
        <family val="1"/>
      </rPr>
      <t>The item to include all necessary hardware and fittings in Stainless Steel finish, lipping to all edges and making  provision  only  for  electrical  fitting  behind  the   Vertical  drop  and  also  in  the  10”x10”  boxing  as shown in the drawing.  Necessary  beadings with matching melamine polish  for fixing the glass are to be
provided as per drawing/ as directed.</t>
    </r>
  </si>
  <si>
    <r>
      <rPr>
        <sz val="11"/>
        <rFont val="Times New Roman"/>
        <family val="1"/>
      </rPr>
      <t>(Note: In case of false ceiling, the vertical Aluminum members to be fixed with pucca ceiling but the area
of partition payable will be below the false ceiling only).</t>
    </r>
  </si>
  <si>
    <r>
      <rPr>
        <sz val="11"/>
        <rFont val="Times New Roman"/>
        <family val="1"/>
      </rPr>
      <t>The door will be provided with T.W. louvers finished in melamine polish of matching laminate colour. The doors are also to be provided with Godrej Night Latch.  Two wooden trays are also to be provided as per drawing.   Necessary cutouts are  to  provided  in the  glass  and the   edges of  the glass  cutouts are  to be
finished in mirror polish.</t>
    </r>
  </si>
  <si>
    <r>
      <rPr>
        <sz val="11"/>
        <rFont val="Times New Roman"/>
        <family val="1"/>
      </rPr>
      <t>All  exposed  T.W.  surfaces  to  be  finished  in  melamine  polish  of  matching  laminate  colour  as  directed including  all  necessary  Stainless  Steel  finish  fittings/  hardware,  door  closers,  Godrej  locks  and  wood preservative  paint etc. as  per list of approved material and as approved  by the Project Consultant/ Bank
complete in all respects.</t>
    </r>
  </si>
  <si>
    <r>
      <rPr>
        <sz val="11"/>
        <rFont val="Times New Roman"/>
        <family val="1"/>
      </rPr>
      <t>Providing and fixing in position Manager’s Table of size 5'6"x 2'-6" as per drawing no.(6)/ Officer’s Table of  size  4’-6”  x 2’-3”  as  per  drawing  no. (5)  including Side  Storage       (Credenza)   by using  25mm thick plywood for top and 18 mm thick plywood for all other horizontal and  vertical members. Telescopic CPU Stand/ ready made Keyboard tray shall be provided of approved model and make.  Footrest made with
T.W.  member of size       4”x  1 ½  “ finished with french polish.</t>
    </r>
  </si>
  <si>
    <r>
      <rPr>
        <sz val="11"/>
        <rFont val="Times New Roman"/>
        <family val="1"/>
      </rPr>
      <t>Side Storage ( Credenza)  as per drawing shall be  provided.  Facia of Side Storage (Credenza)  shall be finished  with  1mm  thick  laminates  as  shown   in  the  drawing   and  all  other  sides  shall  be  finished  with 0.8mm  laminate.  The  Side  Storage  (Credenza)    shall  be  provided  with  handles  (Stainless  Steel finish)
and channels as per approval of the Project Consultant / Bank.</t>
    </r>
  </si>
  <si>
    <r>
      <rPr>
        <sz val="11"/>
        <rFont val="Times New Roman"/>
        <family val="1"/>
      </rPr>
      <t>Providin  &amp;  Fixing  Conference  Room  table  of  size,  with  pine  wood  legs  finished  with  PU  polish,  18mm boiling waterproof ply top finished with 6mm corian, table should have cut outs for switches and sockets
along with HDMI cable of required length</t>
    </r>
  </si>
  <si>
    <r>
      <rPr>
        <sz val="11"/>
        <rFont val="Times New Roman"/>
        <family val="1"/>
      </rPr>
      <t>Providing  and  Fixing  Rollar  Blinds  AMI  Make  or  approved  make  &amp;  shade  of  38mm  round  Aluminium
channel with Blackout fabric &amp;  telting with chain (Ball)  system with all necessary fixtures and  fitting etc. complete. (Sample to be final by Engineer In-charge prior execution of work)</t>
    </r>
  </si>
  <si>
    <r>
      <rPr>
        <sz val="11"/>
        <rFont val="Times New Roman"/>
        <family val="1"/>
      </rPr>
      <t>Providing and fixing on site writing desk made in 12mm clear glass with edge crystal polish supported on panelling behing with F brackets the front shall have  10mm thk glass fixed  with S.S  studs and  caps for holding slips/challans. including dust box shown below. As shown on drawing and directed by Architect.
Complete.</t>
    </r>
  </si>
  <si>
    <r>
      <rPr>
        <sz val="11"/>
        <rFont val="Times New Roman"/>
        <family val="1"/>
      </rPr>
      <t>Providing &amp; fixing on site soft board covered with blazer cloth on 12mm ply as base and 50x25 mm T.W.
frame finished in polish.</t>
    </r>
  </si>
  <si>
    <r>
      <rPr>
        <sz val="11"/>
        <rFont val="Times New Roman"/>
        <family val="1"/>
      </rPr>
      <t>Providing wall panelling in 12mm ply with 35x35mm frame work at 600x600mm c/c bothways with 1.0MM
THK LAMINATE w 10mm thk lipping finished in matching polish Complete.</t>
    </r>
  </si>
  <si>
    <r>
      <rPr>
        <sz val="11"/>
        <rFont val="Times New Roman"/>
        <family val="1"/>
      </rPr>
      <t>Providing  wall  panelling  in  12mm  ply  with  35x35mm  frame  work  at  600x600mm  c/c  bothways  with  tw
10mm thk lipping finished in matching polish Complete.</t>
    </r>
  </si>
  <si>
    <r>
      <rPr>
        <sz val="11"/>
        <rFont val="Times New Roman"/>
        <family val="1"/>
      </rPr>
      <t>Providing and fixing 450mmx600mm size box with glass front and locking arrangement in 18mm ply finish
in laminate inside and outside, with slot on top. Complete.</t>
    </r>
  </si>
  <si>
    <r>
      <rPr>
        <sz val="11"/>
        <rFont val="Times New Roman"/>
        <family val="1"/>
      </rPr>
      <t>Providing  &amp;  Fixing  in  position,  Carpet   more  than  800+  gsm,  made  with100%  stain  proof  fibres  of approved  make  along  with  5mm  underlay  as  per  Architectural  &amp;  Acoustical  Design  &amp;  Instructions  &amp;
Complete in all aspects  including all materials labour,finishing etc complete</t>
    </r>
  </si>
  <si>
    <r>
      <rPr>
        <sz val="11"/>
        <rFont val="Times New Roman"/>
        <family val="1"/>
      </rPr>
      <t>Providing  and  fixing  in  position  Full  height  Storage  /  Low  Height  Storage/  Back  Storage(Credenza)  as shown  in  Drg.  using  M.R.  grade  commercial  Plywood  of  required  thickness  finished  with  1mm  thick laminates as shown inthe drawing and all other sides shall be finished with white enamel paint as detailed therein. The  Storage  Units shall be  provided  with handles  (Stainless Steel finish) asper approval of the Project  Consultant  /  Bank.  All  exposed  plywood  surfaces  to  be  finished  with  1mm  thk.  laminate  of approved  make  &amp;  shade  and  all exposed  edges  of  plywood  to  have  1" x  1/4" T.W.lipping. All exposed
T.W. sections to be melamined in matching colour laminate and internal surfaces to have white enamel paint as directed. Item to include all necessary hardware and fittings in Stainless Steel finish, Godrej multi purpose locks including magnetic ball catcher etc., complete in all respects.</t>
    </r>
  </si>
  <si>
    <r>
      <rPr>
        <sz val="11"/>
        <rFont val="Times New Roman"/>
        <family val="1"/>
      </rPr>
      <t>Providing and fixing in position Manager’s Table of size 4.5"x 2'-6" as per drawing no.(6)/ Officer’s Table of  size  4’-6”  x 2’-3”  as  per  drawing  no. (5)  including Side  Storage       (Credenza)   by using  25mm thick plywood for top and 18 mm thick plywood for all other horizontal and  vertical members. Telescopic CPU Stand/ ready made Keyboard tray shall be provided of approved model and make.  Footrest made with
T.W.  member of size       4”x  1 ½  “ finished with french polish.</t>
    </r>
  </si>
  <si>
    <r>
      <rPr>
        <sz val="11"/>
        <rFont val="Times New Roman"/>
        <family val="1"/>
      </rPr>
      <t>All exposed plywood surfaces to be finished with 1mm thk. laminate of approved make &amp; shade, and  all exposed edges of table top &amp; ply verticals to have 1" x 1/4" T.W.lipping. All exposed T.W. sections to be melamined and internal surfaces to have white enamel  paint as directed. Item to include plywood boxing, all  necessary  hardware  and  fittings  in  Stainless  Steel  finish,  lipping  to  all  edges  etc.  complete  in  all
respects.</t>
    </r>
  </si>
  <si>
    <r>
      <rPr>
        <sz val="11"/>
        <rFont val="Times New Roman"/>
        <family val="1"/>
      </rPr>
      <t>Toughened  glass  partition:  Providing  and  fixing  Entrance  glass  partition  in  12mm  thk  toughened  glass fixed on continious aluminum clip on fop and bottom  all necessary hardware of  Stainless Steel finish as
approved by the Project Consultant/ Bank complete in all respects.</t>
    </r>
  </si>
  <si>
    <r>
      <rPr>
        <sz val="11"/>
        <rFont val="Times New Roman"/>
        <family val="1"/>
      </rPr>
      <t>Providing  and  fixing  in  position  Center  Table  of  size  3'x  2'  as  per  drawing  no.  by  using  25mm  thick plywood for top and 18 mm thick plywood for all other horizontal and  vertical members. Telescopic CPU Stand/ ready made Keyboard tray shall be provided of approved model and make.  Footrest made with
T.W.  member of size       4”x  1 ½  “ finished with french polish.</t>
    </r>
  </si>
  <si>
    <t>Qty</t>
  </si>
  <si>
    <t>S.no.</t>
  </si>
  <si>
    <t>DSR-2022</t>
  </si>
  <si>
    <t>Rate</t>
  </si>
  <si>
    <t>Amount</t>
  </si>
  <si>
    <t>MODULAR FURNITURE WORK FOR OFFICE AREA</t>
  </si>
  <si>
    <t>Providing &amp; Fixing 1500w x 750d Canteen Table: Providing, supplying and placing of Table top should be made of 25min thk. MDF OSR board (Bottom side in white color) as per IS:12406 with membrane finish on top side. Legs should be made by welding the combination of MS ERW round Tube 063.5 x 2mm THK as per IS: 7138, flanges made CRCA sheet of 1.6mm thk. and 1.2mm thk. as per IS 513 and inside plates made  of  HR  5mm  thk.  sheet  as  per  IS:2062.  The  Assembly  will  be  epoxy  polyester  powder  coated  of minimum thickness 45 microns. The Table top will fold upside at offset center pivot provided on support bracket  which  should  be  Aluminum  alloy  (ADC12)  pressure  die  cast  part  coated  with  epoxy  polyester powder coating of minimum thickness of 45 microns. Table top connected with spring loaded mechanism with pull handle made of MS ERW  016x1 2mm thk with an insert tube of 012.7x1.6mm thk tube as per IS:7138 coated with epoxy polyester powder coated of minimum 45 micron thickness to operate table top. Legs should be provided with casters of 065mm lockable type for ease of movement and can be locked when required at any position etc. complet as directed and approved by Architect or Engineer In Charge</t>
  </si>
  <si>
    <t>Each Drive Type units shall have Locking Knob near the drive wheel for manual locking of individual units when a person is using those units. Knob shall be rotated to unlock position when units are to be moved. End  stoppers  shall  be  provided  to  prevent  derailment  .  Door  locking  shall  be  having  hinged  doors  of recessed die cast handle cum lock giving 3 way locking through a lever &amp; shooting bolts.  Also total no. of loading levels per understructure shall be 24 for SD4. The nuts &amp; bolts are galvanized / blackodized / Zn Plated.   Also  total  no.  of  loading  levels  per  understructure  shall  be  30  for  TD3.  Label  holder  -  It  is  an aluminium extrusion of length 396mm for LD/SD and 796mm for TD, fitted on to front cover of body. The Paper is 300GSM matt milky white sticker paper, to be inserted into the aluminium extrusion. The length of paper is 394mm for LD/SD and 794mm for TD. Over that a transparent plastic of corresponding length of 150-300 micron polythene is to be inserted.TD units are designed with tie rod assembly options as well. it acts  as  a  substitute  to  the  back  panels  (only  in  twin  body)  if  the  customer  chooses  to  not  have  back panels. The assembly consists of 2 tie rods, 4 fixing brackets and 2 turnbuckles. The tie rods are fixed in a shape of ‘X’ between two opposite shelves. The tie rods are made of 4mm diameter rods of MS while the fixing brackets are made of 2mm thk. CRCA Steel conforming to IS: 513 Gr.D. This assembly is available for both heights – 1980H and 2361H.</t>
  </si>
  <si>
    <t>FURNITURE WORK OF SOFA, CHAIR , WARDROBE AND MODULAR KITCHEN</t>
  </si>
  <si>
    <r>
      <rPr>
        <b/>
        <sz val="11"/>
        <rFont val="Times New Roman"/>
        <family val="1"/>
      </rPr>
      <t>Item
No.</t>
    </r>
  </si>
  <si>
    <r>
      <rPr>
        <sz val="11"/>
        <rFont val="Times New Roman"/>
        <family val="1"/>
      </rPr>
      <t xml:space="preserve">Providing  &amp;  Fixing  </t>
    </r>
    <r>
      <rPr>
        <b/>
        <sz val="11"/>
        <rFont val="Times New Roman"/>
        <family val="1"/>
      </rPr>
      <t>Workstation  @  1050w  x  600d  WITH  3  Dr Metal pedestal  + Metal KBPT  + CPU trolley -</t>
    </r>
    <r>
      <rPr>
        <sz val="11"/>
        <rFont val="Times New Roman"/>
        <family val="1"/>
      </rPr>
      <t xml:space="preserve">'Providing and placing spine and fin based modular workstation, with partition thickness as 52.4 mm  thk and ht -  1200 including powder coated aluminium trims. FIN:  out of 22.5 mm thk panel formed out of blocks which are 18 mm thk PLB boards wrapped with laminate or fabric at intermediate level. Top block finished in fabric/white board/clear glass/fabric magnetic and fabric tackable finish. The top split tiles are  in  a  combination  of  fabric/white  board/clear  glass  and  laminate  finish.  Bottom  block  is  finished  in metal/fabric/ laminate finish.
END PANEL:  22.8 mm thk end panel is fitted with the main spine of 52.4 mm in the following size 2'0" wide   and   4'0"   ht.   Following   finishes   are   given   on   intermediate   block   fabric/DL,   bottom   block fabric/laminate/DL and top block fabric/DL.
'Providing  and  placing  WISH  spine  and  fin  based  modular  workstation,  with  partition  thickness  as  52.4 mm  thk and ht -  1200 including powder coated aluminium trims.
FIN:   out  of  22.5  mm  thk  panel  formed  out  of  blocks  which  are  18  mm  thk  PLB  boards  wrapped  with laminate or fabric at intermediate level. Top block finished in fabric/white board/clear glass/fabric magnetic and  fabric  tackable  finish.  The  top  split  tiles  are  in  a  combination  of  fabric/white  board/clear  glass  and laminate finish. Bottom block is finished in metal/fabric/ laminate finish. Tiles on main spine: Combination of top tiles are fabric magneitc/fabric/fabric tackable/white board/glass writing board/ clear glass tile/ plain metal/ prelam tile. Bottom tiles - Plain metal/ fabric magnetic/fabric/laminated/prelam.
SPLIT  Tiles  on  main  spine:  Combination  of  two  finishes  for  the  top  tiles  on  the  user  side  shall  be  split fabric  magnetic/fabric  tackable/white  board/prelam/  plain  metal  along  with  split  fabric  magnetic/fabric tackable/white  board/prelam/ plain metal. INTERMEDIATE  BLOCKS  on main spine  Intermediate  blocks are given in fabric/DL + Fabric/DL finsh.
Wire Management through main spine- Wires shall be taken into the system through cable ducts from the junction  boxes  and  it  is  carried  upto  the  panels  through  concealed  conduits  inside  the  blocks.  HALF SCREEN  WITH  FRAME  - at  intermediate  position  between 2  people  and  at the  end  above  worktop in clear glass/fabric tackble /laminate/white board finsh.at intermediate position between 2 people and at the end above worktop in clear glass/fabric tackble /laminate/white board finsh. Side panels or legs - out of 25 mm  thk  prelam  particle  board  with  flat  pvc  lipping  edge  banding  considered  only  on  the  open  end conditions or metal powder coated legs at the end and shared condition. System shall also have 120 mm high powder coated standalone panel legs to give the system an elevated look. Worksurface -   out of 25 mm  thk  prelam  particle  board  with  flat  pvc  lipping  edge  banding  of  size  as  per  mentioned  sizes.  </t>
    </r>
    <r>
      <rPr>
        <b/>
        <sz val="11"/>
        <rFont val="Times New Roman"/>
        <family val="1"/>
      </rPr>
      <t xml:space="preserve">3  Dr Metal pedestal: </t>
    </r>
    <r>
      <rPr>
        <sz val="11"/>
        <rFont val="Times New Roman"/>
        <family val="1"/>
      </rPr>
      <t xml:space="preserve">FREE STANDING PEDESTAL WITH FLAT METAL FRONT OF SIZE 390W X 435D X
646HT,  3DR  =  2  BOX +  1  FILE,  CENTRAL  LOCKING.  0.8Mm  thick CRCA  for  Body  ,  Shell  and  Side Stiffners  &amp;  bottom.  1.2  Mm  thick  for  top  and  bottom  stiffner.  Metal  front  straight  Edge.  Swiveling  non lockable  castors  mounted  below  the  body  shell.  Epoxy polyester powder  coated  to  the  thickness  of  50 microns. </t>
    </r>
    <r>
      <rPr>
        <b/>
        <sz val="11"/>
        <rFont val="Times New Roman"/>
        <family val="1"/>
      </rPr>
      <t xml:space="preserve">Key Board Pull Out Tray ( Metal KBPT): </t>
    </r>
    <r>
      <rPr>
        <sz val="11"/>
        <rFont val="Times New Roman"/>
        <family val="1"/>
      </rPr>
      <t>Size – 522 mm W  x 405mm - 635mm D X 77mm – 105mm H, Metal Tray - Tray is made of 0.9 mm thick MS Sheet CRCA. (Size: 482(W) x 270(D) x 18(H) MM). CPU trolley - CPU Trolley
Width - 230 - 345mm Depth - 226.0mm Height - 180mm
Metal Tray - Tray is made of 1.0 mm thick MS CRCA Sheet and Side support is made of 0.8 mm thick MS CRCA Sheet.
Castor - Lockable/Non-lockable twin wheel castors are injection molded in Black Nylon, etc. complet as directed and approved by Architect or Engineer In Charge</t>
    </r>
  </si>
  <si>
    <r>
      <rPr>
        <sz val="11"/>
        <rFont val="Times New Roman"/>
        <family val="1"/>
      </rPr>
      <t>Providing  &amp;  Fixing  W</t>
    </r>
    <r>
      <rPr>
        <b/>
        <sz val="11"/>
        <rFont val="Times New Roman"/>
        <family val="1"/>
      </rPr>
      <t>orkstation  @  1200w  x  600d  WITH  3  Dr Metal  pedestal + Metal KBPT  + CPU trolley- '</t>
    </r>
    <r>
      <rPr>
        <sz val="11"/>
        <rFont val="Times New Roman"/>
        <family val="1"/>
      </rPr>
      <t>Providing and placing  spine and fin based modular workstation, with partition thickness as 52.4 mm  thk and ht -  1200 including powder coated aluminium trims. FIN:  out of 22.5 mm thk panel formed out of blocks which are 18 mm thk PLB boards wrapped with laminate or fabric at intermediate level. Top block finished in fabric/white board/clear glass/fabric magnetic and fabric tackable finish. The top split tiles are  in  a  combination  of  fabric/white  board/clear  glass  and  laminate  finish.  Bottom  block  is  finished  in metal/fabric/ laminate finish.
END PANEL:  22.8 mm thk end panel is fitted with the main spine of 52.4 mm in the following size 2'0" wide   and   4'0"   ht.   Following   finishes   are   given   on   intermediate   block   fabric/DL,   bottom   block fabric/laminate/DL and top block fabric/DL.
'Providing  and  placing  WISH  spine  and  fin  based  modular  workstation,  with  partition  thickness  as  52.4 mm  thk and ht -  1200 including powder coated aluminium trims.
FIN:   out  of  22.5  mm  thk  panel  formed  out  of  blocks  which  are  18  mm  thk  PLB  boards  wrapped  with laminate or fabric at intermediate level. Top block finished in fabric/white board/clear glass/fabric magnetic and  fabric  tackable  finish.  The  top  split  tiles  are  in  a  combination  of  fabric/white  board/clear  glass  and laminate finish. Bottom block is finished in metal/fabric/ laminate finish. Tiles on main spine: Combination of top tiles are fabric magneitc/fabric/fabric tackable/white board/glass writing board/ clear glass tile/ plain metal/ prelam tile. Bottom tiles - Plain metal/ fabric magnetic/fabric/laminated/prelam.
SPLIT  Tiles  on  main  spine:  Combination  of  two  finishes  for  the  top  tiles  on  the  user  side  shall  be  split fabric  magnetic/fabric  tackable/white  board/prelam/  plain  metal  along  with  split  fabric  magnetic/fabric tackable/white  board/prelam/ plain metal. INTERMEDIATE  BLOCKS  on main spine  Intermediate  blocks are given in fabric/DL + Fabric/DL finsh.</t>
    </r>
  </si>
  <si>
    <r>
      <rPr>
        <sz val="11"/>
        <rFont val="Times New Roman"/>
        <family val="1"/>
      </rPr>
      <t>Wire Management through main spine- Wires shall be taken into the system through cable ducts from the junction  boxes  and  it  is  carried  upto  the  panels  through  concealed  conduits  inside  the  blocks.  HALF SCREEN  WITH  FRAME  - at  intermediate  position  between 2  people  and  at the  end  above  worktop in clear glass/fabric tackble /laminate/white board finsh.at intermediate position between 2 people and at the end above worktop in clear glass/fabric tackble /laminate/white board finsh. Side panels or legs - out of 25 mm  thk  prelam  particle  board  with  flat  pvc  lipping  edge  banding  considered  only  on  the  open  end conditions or metal powder coated legs at the end and shared condition. System shall also have 120 mm high powder coated standalone panel legs to give the system an elevated look. Worksurface -   out of 25 mm thk prelam particle board with flat pvc lipping edge banding of size as per mentioned sizes. 3 Dr Metal pedestal: FREE STANDING PEDESTAL WITH FLAT METAL FRONT OF SIZE 390W X 435D X 646HT,
3DR = 2 BOX + 1 FILE, CENTRAL LOCKING. 0.8Mm thick CRCA for Body , Shell and Side Stiffners &amp; bottom. 1.2 Mm thick for top and bottom stiffner. Metal front straight Edge. Swiveling non lockable castors mounted below the body shell. Epoxy polyester powder coated to the thickness of 50 microns. Key Board Pull Out Tray ( Metal KBPT): Size – 522 mm W x 405mm - 635mm D X 77mm – 105mm H, Metal Tray - Tray is made of 0.9 mm thick MS Sheet CRCA. (Size: 482(W) x 270(D) x 18(H) MM). CPU trolley - CPU Trolley
Width - 230 - 345mm Depth - 226.0mm Height - 180mm
Metal Tray - Tray is made of 1.0 mm thick MS CRCA Sheet and Side support is made of 0.8 mm thick MS CRCA Sheet.
Castor - Lockable/Non-lockable twin wheel castors are injection molded in Black Nylon , etc. complet as directed and approved by Architect or Engineer In Charge</t>
    </r>
  </si>
  <si>
    <r>
      <rPr>
        <sz val="11"/>
        <rFont val="Times New Roman"/>
        <family val="1"/>
      </rPr>
      <t>Providing &amp; Fixing Workstation @ 1350w x 600d WITH 3 Dr Metal pedestal + Metal KBPT + CPU trolley- 'Providing and placing spine and fin based modular workstation, with partition thickness as 52.4 mm  thk and  ht -   1200  including  powder  coated  aluminium trims.  FIN:   out  of  22.5  mm thk  panel formed  out of blocks which are 18 mm thk PLB boards wrapped with laminate or fabric at intermediate level. Top block finished in fabric/white board/clear glass/fabric magnetic and fabric tackable finish. The top split tiles are in a   combination   of   fabric/white   board/clear   glass   and   laminate   finish.   Bottom   block   is   finished   in metal/fabric/ laminate finish.
END PANEL:  22.8 mm thk end panel is fitted with the main spine of 52.4 mm in the following size 2'0" wide   and   4'0"   ht.   Following   finishes   are   given   on   intermediate   block   fabric/DL,   bottom   block fabric/laminate/DL and top block fabric/DL.
'Providing  and  placing  WISH  spine  and  fin  based  modular  workstation,  with  partition  thickness  as  52.4 mm  thk and ht -  1200 including powder coated aluminium trims.
FIN:   out  of  22.5  mm  thk  panel  formed  out  of  blocks  which  are  18  mm  thk  PLB  boards  wrapped  with laminate or fabric at intermediate level. Top block finished in fabric/white board/clear glass/fabric magnetic and  fabric  tackable  finish.  The  top  split  tiles  are  in  a  combination  of  fabric/white  board/clear  glass  and laminate finish. Bottom block is finished in metal/fabric/ laminate finish. Tiles on main spine: Combination of top tiles are fabric magneitc/fabric/fabric tackable/white board/glass writing board/ clear glass tile/ plain metal/ prelam tile. Bottom tiles - Plain metal/ fabric magnetic/fabric/laminated/prelam.
SPLIT  Tiles  on  main  spine:  Combination  of  two  finishes  for  the  top  tiles  on  the  user  side  shall  be  split fabric  magnetic/fabric  tackable/white  board/prelam/  plain  metal  along  with  split  fabric  magnetic/fabric tackable/white  board/prelam/ plain metal. INTERMEDIATE  BLOCKS  on main spine  Intermediate  blocks are given in fabric/DL + Fabric/DL finsh.</t>
    </r>
  </si>
  <si>
    <r>
      <rPr>
        <sz val="11"/>
        <rFont val="Times New Roman"/>
        <family val="1"/>
      </rPr>
      <t xml:space="preserve">Wire Management through main spine- Wires shall be taken into the system through cable ducts from the junction  boxes  and  it  is  carried  upto  the  panels  through  concealed  conduits  inside  the  blocks.  HALF SCREEN  WITH  FRAME  - at  intermediate  position  between 2  people  and  at the  end  above  worktop in clear glass/fabric tackble /laminate/white board finsh.at intermediate position between 2 people and at the end above worktop in clear glass/fabric tackble /laminate/white board finsh. Side panels or legs - out of 25 mm  thk  prelam  particle  board  with  flat  pvc  lipping  edge  banding  considered  only  on  the  open  end conditions or metal powder coated legs at the end and shared condition. System shall also have 120 mm high powder coated standalone panel legs to give the system an elevated look. Worksurface -   out of 25 mm  thk  prelam  particle  board  with  flat  pvc  lipping  edge  banding  of  size  as  per  mentioned  sizes.  </t>
    </r>
    <r>
      <rPr>
        <b/>
        <sz val="11"/>
        <rFont val="Times New Roman"/>
        <family val="1"/>
      </rPr>
      <t xml:space="preserve">3  Dr Metal pedestal: </t>
    </r>
    <r>
      <rPr>
        <sz val="11"/>
        <rFont val="Times New Roman"/>
        <family val="1"/>
      </rPr>
      <t xml:space="preserve">FREE STANDING PEDESTAL WITH FLAT METAL FRONT OF SIZE 390W X 435D X
646HT,  3DR  =  2  BOX +  1  FILE,  CENTRAL  LOCKING.  0.8Mm  thick CRCA  for  Body  ,  Shell  and  Side Stiffners  &amp;  bottom.  1.2  Mm  thick  for  top  and  bottom  stiffner.  Metal  front  straight  Edge.  Swiveling  non lockable  castors  mounted  below  the  body  shell.  Epoxy polyester powder  coated  to  the  thickness  of  50 microns. </t>
    </r>
    <r>
      <rPr>
        <b/>
        <sz val="11"/>
        <rFont val="Times New Roman"/>
        <family val="1"/>
      </rPr>
      <t xml:space="preserve">Key Board Pull Out Tray ( Metal KBPT): </t>
    </r>
    <r>
      <rPr>
        <sz val="11"/>
        <rFont val="Times New Roman"/>
        <family val="1"/>
      </rPr>
      <t>Size – 522 mm W  x 405mm - 635mm D X 77mm – 105mm H, Metal Tray - Tray is made of 0.9 mm thick MS Sheet CRCA. (Size: 482(W) x 270(D) x 18(H) MM). CPU trolley - CPU Trolley
Width - 230 - 345mm Depth - 226.0mm Height - 180mm
Metal Tray - Tray is made of 1.0 mm thick MS CRCA Sheet and Side support is made of 0.8 mm thick MS CRCA Sheet.
Castor  - Lockable/Non-lockable  twin wheel castors are  injection molded  in Black Nylon etc. complet as directed and approved by Architect or Engineer In Charge</t>
    </r>
  </si>
  <si>
    <r>
      <rPr>
        <b/>
        <sz val="11"/>
        <rFont val="Times New Roman"/>
        <family val="1"/>
      </rPr>
      <t>CUBICAL  WORKSTATION  :</t>
    </r>
    <r>
      <rPr>
        <sz val="11"/>
        <rFont val="Times New Roman"/>
        <family val="1"/>
      </rPr>
      <t>Providing  &amp;  Fixing  Cubical  Workstation  of  size   1350w  x  600d  +   900w  x 450dCUBICAL  WORKSTATION-'Providing  and  placing  spine  and  fin  based  modular  workstation,  with partition thickness as 52.4 mm  thk and ht -  1200 including powder coated aluminium trims.
Tiles on main spine: Combination of top tiles are fabric magneitc/fabric/fabric tackable/white board/glass writing    board/    clear    glass    tile/    plain    metal/    prelam    tile.    Bottom    tiles    -    Plain    metal/    fabric magnetic/fabric/laminated/prelam.
SPLIT  Tiles  on  main  spine:  Combination  of  two  finishes  for  the  top  tiles  on  the  user  side  shall  be  split fabric  magnetic/fabric  tackable/white  board/prelam/  plain  metal  along  with  split  fabric  magnetic/fabric tackable/white board/prelam/ plain metal.
INTERMEDIATE BLOCKS on main spine Intermediate blocks are given in fabric/DL + Fabric/DL finsh. Wire Management through main spine- Wires shall be taken into the system through cable ducts from the junction boxes and it is carried upto the panels through concealed conduits inside the blocks.
Side panels or legs - out of 25 mm thk prelam particle board with flat pvc lipping edge banding considered only on the open end conditions or metal powder coated  legs at the end  and shared  condition. System shall also have 120 mm high powder coated standalone panel legs to give the system an elevated look.
Worksurface -   out of 25 mm thk prelam particle board with flat pvc lipping edge banding of size as per mentioned sizes.</t>
    </r>
  </si>
  <si>
    <r>
      <rPr>
        <b/>
        <sz val="11"/>
        <rFont val="Times New Roman"/>
        <family val="1"/>
      </rPr>
      <t xml:space="preserve">3  Dr  Metal  pedestal:  </t>
    </r>
    <r>
      <rPr>
        <sz val="11"/>
        <rFont val="Times New Roman"/>
        <family val="1"/>
      </rPr>
      <t xml:space="preserve">FREE  STANDING  PEDESTAL  WITH  FLAT  METAL  FRONT  OF  SIZE  390W  X
435D X 646HT, 3DR = 2 BOX + 1 FILE, CENTRAL LOCKING. 0.8Mm thick CRCA for Body , Shell and
Side Stiffners &amp; bottom. 1.2 Mm thick for top and bottom stiffner. Metal front straight Edge. Swiveling non lockable  castors  mounted  below  the  body  shell.  Epoxy polyester powder  coated  to  the  thickness  of  50 microns. </t>
    </r>
    <r>
      <rPr>
        <b/>
        <sz val="11"/>
        <rFont val="Times New Roman"/>
        <family val="1"/>
      </rPr>
      <t xml:space="preserve">Key Board Pull Out Tray ( Metal KBPT): </t>
    </r>
    <r>
      <rPr>
        <sz val="11"/>
        <rFont val="Times New Roman"/>
        <family val="1"/>
      </rPr>
      <t>Size – 522 mm W  x 405mm - 635mm D X 77mm – 105mm H, Metal Tray - Tray is made of 0.9 mm thick MS Sheet CRCA. (Size: 482(W) x 270(D) x 18(H) MM). CPU trolley - CPU Trolley
Width - 230 - 345mm Depth - 226.0mm Height - 180mm
Metal Tray - Tray is made of 1.0 mm thick MS CRCA Sheet and Side support is made of 0.8 mm thick MS CRCA Sheet.
Castor - Lockable/Non-lockable twin wheel castors are injection molded in Black Nylon. etc. complet as directed and approved by Architect or Engineer In Charge</t>
    </r>
  </si>
  <si>
    <r>
      <rPr>
        <b/>
        <sz val="11"/>
        <rFont val="Times New Roman"/>
        <family val="1"/>
      </rPr>
      <t xml:space="preserve">CABIN TABLE </t>
    </r>
    <r>
      <rPr>
        <sz val="11"/>
        <rFont val="Times New Roman"/>
        <family val="1"/>
      </rPr>
      <t xml:space="preserve">: 1500W  X 600D MAIN DESK ,Providing and placing DESK based modular workstation with System ht - 1200 mm  SCREENS:  Main Fabric screen on stud. UNDERSTRUCTURE: Comprising of metal cross member between legs, DFINE PLUS legs made up of metal finish on end and shared leg with wire tray raiser the entire assemply is fixed to the worktop.  Wire Management : Shared leg with wire tray  raiser  is  given  to  pull  wires  from  the  floor  junction  box  upto  the  power  box  fixed  under  neath  the worktop. Aluminium access flaps on worktop above power box cut out for accessing switches. To carry wires forward through w/s wire tray assembly is provided below worktops. MODESTY PANEL: Porforated metal modesty 0.8  mm thk.modesty is mounted  under  neath  the  worktop  with the  help of  the  brackets. Worksurface -   out of 25 mm thk prelam particle board with flat pvc lipping edge banding of size 1200 mm w X 600 mm d. </t>
    </r>
    <r>
      <rPr>
        <b/>
        <sz val="11"/>
        <rFont val="Times New Roman"/>
        <family val="1"/>
      </rPr>
      <t xml:space="preserve">3 Dr Metal pedestal: </t>
    </r>
    <r>
      <rPr>
        <sz val="11"/>
        <rFont val="Times New Roman"/>
        <family val="1"/>
      </rPr>
      <t xml:space="preserve">FREE STANDING PEDESTAL WITH  FLAT METAL  FRONT OF SIZE  390W  X 435D  X 646HT,  3DR  =  2  BOX +  1  FILE,  CENTRAL  LOCKING.  0.8Mm thick CRCA  for
Body ,  Shell  and  Side  Stiffners  &amp;  bottom. 1.2  Mm thick  for top  and  bottom  stiffner. Metal  front straight Edge. Swiveling non lockable castors mounted below the body shell. Epoxy polyester powder coated to the thickness of  50 microns. </t>
    </r>
    <r>
      <rPr>
        <b/>
        <sz val="11"/>
        <rFont val="Times New Roman"/>
        <family val="1"/>
      </rPr>
      <t xml:space="preserve">Key Board Pull Out Tray ( Metal KBPT): </t>
    </r>
    <r>
      <rPr>
        <sz val="11"/>
        <rFont val="Times New Roman"/>
        <family val="1"/>
      </rPr>
      <t>Size –  522 mm W  x 405mm - 635mm  D  X  77mm  –  105mm  H,  Metal  Tray  -  Tray  is  made  of  0.9  mm  thick  MS  Sheet  CRCA.  (Size: 482(W) x 270(D) x 18(H) MM). CPU trolley - CPU Trolley , Width - 230 - 345mm , Depth - 226.0mm Height - 180mm, Metal Tray - Tray is made of 1.0 mm thick MS CRCA Sheet and Side support is made of
0.8 mm thick MS CRCA Sheet, Castor - Lockable/Non-lockable twin wheel castors are injection molded in Black Nylon. etc. complet as directed and approved by Architect or Engineer In Charge</t>
    </r>
  </si>
  <si>
    <r>
      <rPr>
        <sz val="11"/>
        <rFont val="Times New Roman"/>
        <family val="1"/>
      </rPr>
      <t>Providing  &amp;  Fixing   1200w  x  600d  DESK  based  modular  workstation  with  System  ht  -  1200  mm SCREENS:   Main  Fabric  screen  on  stud.  UNDERSTRUCTURE:  Comprising  of  metal  cross  member between legs, DFINE PLUS legs made up of metal finish on end and shared leg with wire tray raiser the entire assemply is fixed to the worktop.  Wire Management : Shared leg with wire tray raiser is given to pull wires from the floor junction box upto the power box fixed under neath the worktop. Aluminium access flaps on worktop above power box cut out for accessing switches. To carry wires forward through w/s wire tray  assembly  is  provided  below  worktops.  MODESTY  PANEL:  Porforated  metal  modesty  0.8  mm thk.modesty is mounted under neath the worktop with the help of the brackets. Worksurface -   out of 25 mm thk prelam particle board with flat pvc lipping edge banding of size 1200 mm w X 600 mm d , 3 Dr Metal pedestal: FREE STANDING PEDESTAL WITH FLAT METAL FRONT OF SIZE 390W  X 435D X
646HT,  3DR  =  2  BOX +  1  FILE,  CENTRAL  LOCKING.  0.8Mm  thick CRCA  for  Body  ,  Shell  and  Side Stiffners  &amp;  bottom.  1.2  Mm  thick  for  top  and  bottom  stiffner.  Metal  front  straight  Edge.  Swiveling  non lockable  castors  mounted  below  the  body  shell.  Epoxy polyester powder  coated  to  the  thickness  of  50 microns. Key Board  Pull Out Tray (  Metal KBPT): Size  –  522  mm  W  x  405mm -  635mm D X 77mm – 105mm H, Metal Tray - Tray is made of 0.9 mm thick MS Sheet CRCA. (Size: 482(W) x 270(D) x 18(H) MM). CPU trolley - CPU Trolley , Width - 230 - 345mm , Depth - 226.0mm
Height - 180mm, Metal Tray - Tray is made of 1.0 mm thick MS CRCA Sheet and Side support is made of
0.8 mm thick MS CRCA Sheet, Castor - Lockable/Non-lockable twin wheel castors are injection molded in Black Nylon. etc. complet as directed and approved by Architect or Engineer In Charge</t>
    </r>
  </si>
  <si>
    <r>
      <rPr>
        <sz val="11"/>
        <rFont val="Times New Roman"/>
        <family val="1"/>
      </rPr>
      <t>roviding  &amp;   Fixing   1350w  x   600d   DESK   based   modular  workstation  with  System  ht  -  1200  mm SCREENS:   Main  Fabric  screen  on  stud.  UNDERSTRUCTURE:  Comprising  of  metal  cross  member between legs, DFINE PLUS legs made up of metal finish on end and shared leg with wire tray raiser the entire assemply is fixed to the worktop.  Wire Management : Shared leg with wire tray raiser is given to pull wires from the floor junction box upto the power box fixed under neath the worktop. Aluminium access flaps on worktop above power box cut out for accessing switches. To carry wires forward through w/s wire tray  assembly  is  provided  below  worktops.  MODESTY  PANEL:  Porforated  metal  modesty  0.8  mm thk.modesty is mounted under neath the worktop with the help of the brackets. Worksurface -   out of 25 mm thk prelam particle board with flat pvc lipping edge banding of size 1200 mm w X 600 mm d , 3 Dr Metal pedestal: FREE STANDING PEDESTAL WITH FLAT METAL FRONT OF SIZE 390W  X 435D X
646HT,  3DR  =  2  BOX +  1  FILE,  CENTRAL  LOCKING.  0.8Mm  thick CRCA  for  Body  ,  Shell  and  Side Stiffners  &amp;  bottom.  1.2  Mm  thick  for  top  and  bottom  stiffner.  Metal  front  straight  Edge.  Swiveling  non lockable  castors  mounted  below  the  body  shell.  Epoxy polyester powder  coated  to  the  thickness  of  50 microns. Key Board  Pull Out Tray (  Metal KBPT): Size  –  522  mm  W  x  405mm -  635mm D X 77mm – 105mm H, Metal Tray - Tray is made of 0.9 mm thick MS Sheet CRCA. (Size: 482(W) x 270(D) x 18(H) MM). CPU trolley - CPU Trolley , Width - 230 - 345mm , Depth - 226.0mm
Height - 180mm, Metal Tray - Tray is made of 1.0 mm thick MS CRCA Sheet and Side support is made of
0.8 mm thick MS CRCA Sheet, Castor - Lockable/Non-lockable twin wheel castors are injection molded in Black Nylon. etc. complet as directed and approved by Architect or Engineer In Charge</t>
    </r>
  </si>
  <si>
    <r>
      <rPr>
        <sz val="11"/>
        <rFont val="Times New Roman"/>
        <family val="1"/>
      </rPr>
      <t>Openable Storage: Providing and fixing Openable Storage  of 750  x 450  x 740Ht:-   Providing, supplying and placing of storage Body : Body is made from 18mm PLB with all the edges sealed with 0.8 mm thick PVC Edgeband. The Back panel is 9mm White PLT. The entire construction
is ready to assemble unit and is assembled with suitable KD fittings. The shelves and separator panels ( if available ) is made from 18 mm white PLT and edges are  sealed with 0.8 mm edge band. The bottom shelf is fixed and other shelves have one step adjustment for optimizing the space.
Doors  : Door  Panels ae made  from 18  mm PLB  with 2  mm Edge  band on all edges  ad a  flush Plastic handle is fitted vertically at the center of the door. The hinge door has suitable hinges and HDU is fitted with an adjustable fitting for height adjustment. HDU has a three point lock.
All  the  storages  are  fitted  with  a  6  mm  leveler  at  bottom  for  leveling   etc.  complet  as  directed  and approved by Architect or Engineer In Charge</t>
    </r>
  </si>
  <si>
    <r>
      <rPr>
        <sz val="11"/>
        <rFont val="Times New Roman"/>
        <family val="1"/>
      </rPr>
      <t>Medium  Height  Storage   W  750  X H  1190  X D  450:  roviding,  supplying  and  placing  of  storage  Body  : Body is made  from  18mm PLB  with all the  edges  sealed  with 0.8  mm thick PVC Edgeband. The Back panel is 9mm White PLT. The entire construction is ready to assemble unit and is assembled with suitable KD fittings. The shelves and separator panels ( if available ) is made from 18 mm white PLT and edges are sealed with 0.8 mm edge band. The bottom shelf is fixed and other shelves have one step adjustment for optimizing the space. Doors : Door  Panels ae  made from  18 mm PLB with 2 mm  Edge band  on all edges ad a flush Plastic handle is fitted vertically at the center of the door. The
hinge door has suitable hinges and HDU is fitted with an adjustable fitting for height adjustment. HDU has a  three  point lock. All the storages  are fitted  with a  6 mm leveler at bottom for leveling etc. complet as directed and approved by Architect or Engineer In Charge</t>
    </r>
  </si>
  <si>
    <r>
      <rPr>
        <sz val="11"/>
        <rFont val="Times New Roman"/>
        <family val="1"/>
      </rPr>
      <t>Low Height Openable Storage  W 900 X H 740 X D 450: roviding, supplying and placing of storage Body : Body is made  from  18mm PLB  with all the  edges  sealed  with 0.8  mm thick PVC Edgeband. The Back panel is 9mm White PLT. The entire construction is ready to assemble unit and is assembled with suitable KD fittings. The shelves and separator panels ( if available ) is made from 18 mm white PLT and edges are sealed with 0.8 mm edge band. The bottom shelf is fixed and
other shelves have one step adjustment for optimizing the space. Doors : Door Panels ae made from 18 mm PLB with 2 mm Edge band on all edges ad a flush Plastic handle is fitted vertically at the center of the door. The hinge door has suitable hinges and HDU is fitted with an adjustable fitting for height adjustment. HDU  has  a  three  point  lock.  All  the  storages  are  fitted  with  a  6  mm  leveler  at  bottom  for  leveling  etc. complet as directed and approved by Architect or Engineer In Charge</t>
    </r>
  </si>
  <si>
    <r>
      <rPr>
        <sz val="11"/>
        <rFont val="Times New Roman"/>
        <family val="1"/>
      </rPr>
      <t>Medium Height Storage  W  900 X H 1190 X D 450: Providing, supplying and placing of storage  Body : Body is made  from  18mm PLB  with all the  edges  sealed  with 0.8  mm thick PVC Edgeband. The Back panel is 9mm White PLT. The entire construction is ready to assemble unit and is assembled with suitable KD fittings. The shelves and separator panels ( if available ) is made from 18 mm white PLT and edges are sealed with 0.8 mm edge band. The bottom shelf is fixed and
other shelves have one step adjustment for optimizing the space. Doors : Door Panels ae made from 18 mm PLB with 2 mm Edge band on all edges ad a flush Plastic handle is fitted vertically at the center of the door. The hinge door has suitable hinges and HDU is fitted with an adjustable fitting for height adjustment. HDU  has  a  three  point  lock.  All  the  storages  are  fitted  with  a  6  mm  leveler  at  bottom  for  leveling  etc.
complet as directed and approved by Architect or Engineer In Charge.</t>
    </r>
  </si>
  <si>
    <r>
      <rPr>
        <sz val="11"/>
        <rFont val="Times New Roman"/>
        <family val="1"/>
      </rPr>
      <t>Double Faced Mobile Unit for Compactor :
Providing,  supplying  and  placing  of  storage  Overall  Dimensions  of  TD4  Solid  back  panel  Single  Static Drive Cover Unit 4 Bay(U/C + Fittings + Cover) shall be 4800mm (W) x400mm(D) x2502.5mm(H). The Construction shall be rigid knock down made out of 0.8 thick CRCA steel conforming to IS : 513 . Each body shall have a main unit plus add on units (1,2,3,4) .  Finish shall be Epoxy polyester powder coated thickness  of  40  microns  .  Shelf  construction  shall  be  made  from  CRCA  steel  0.8  mm  thick  IS  :513  . Uniformly  distributed  load  capacity  of  100Kg  .  Undercarriage  shall  have  construction  in  welded  frame made of HR sheet 3 mm thick conforming to IS:2062.The Movements shall be Drive Type configuration : In case of D4 movement of units is achieved mechanically through a Drive Wheel and Sprocket -Chain- Tensioner  arrangement  mounted  rigidly  onto  body  size  .For  D4  each  movable  undercarriage  shall  be provided with 4 rollers on the shaft for driving ,4 antifriction ball bearing for rolling and LD has 2 anti-tilt bearing assembly.The  roller  assembly comprises  of  a  die-cast step wheel, 2 deep-groove  ball bearings and a MS shaft. The step wheel is made of cast steel and is fitted onto the MS shaft using a feather key. The two ball bearings are then fastened on either side of the step wheel using circlips. This entire roller assembly is  then snap-fitted  into  a  wheel housing.  The  wheel  housing is  fixed  in  the  U  channel   of  the understructure using machine screws. This wheel-housing is made of engineering plastic material made by injection-molding process. The entire roller assembly is designed to withstand the maximum loads of the body.Fittings shall be centralized locking arrangement through locking stiffener mounted onto back of single last unit so that it gets locked on channels when all the units are brought together. When the last unit is twin movable  , hinged  doors are  provided  for  the  end  bodies, so  in this  case  locking  stiffener  is mounted onto drive unit cover.</t>
    </r>
  </si>
  <si>
    <r>
      <rPr>
        <sz val="11"/>
        <rFont val="Times New Roman"/>
        <family val="1"/>
      </rPr>
      <t>Providing,  supplying  and  placing  of  High  Back  Chair  SEAT/BACK  ASSEMBLY  with  Neck  Rest  :   The Cushioned seat assembly consshould be ts of seat outer (material-30% Glass Fiber Nylon)&amp; upholstered Seat inner (material- Poly Propylene) with moulded Polyurethane foam &amp; polyster fabric. The Net  Back should  be   made  up  of  Back  outer  (material-Glass  Fiber  Filled  Nylon)&amp;  Back  inner  (material-  PP)  and upholstered using Polyester Mesh fabric with high tenacity yarn.
Full Back Size: 46.5 cm. (W) x 60.0 cm. (H) Seat Size : 51.0 cm. (W) x 49.0 cm. (D)
HIGH RESILIENCE (HR) POLYURETHANE FOAM: The HR Polyurethane foam should be  moulded with density = 45 +/- 2 kg/m³ and Hardness load 12 +/- 2 kgf  for 25% compression.
BACK SPINE: The support spine should be  made up of High Pressure Die cast polished hed Aluminum. ARMRESTS : The armrest should be  having two adjustment, Height (6.0±0.5cm) and Depth (6.0±0.5cm). Height adjustment should be  provided in Aluminum structure of  armrest which should be   connected to Aluminum Back spine  and  should  be   operated by button. The  depth adjustment should be   provided in pad  which  should  be   fixed  to  armrest  structure.  Armrest  Top  should  be   made  up  of  PU  molded  over plastic inner.
ACTIVE BIO-SYNCHRO mechanism:
The adjustable tilting mechanism should be  designed with the following features:
• 360° revolving type
• Front-pivot for tilt with feet resting on ground &amp; continuous lumber support ensuring more comfort
• Tilt tension adjustment can be operated in seating position
• 5 position Tilt limiter giving option of variable tilt angle to the chair
• Seat / back tilting ratio of 1:2
• The mechanism housing should be  made up of HPDC Aluminum &amp; black powder coated (DFT 40 to 60 micron)
SEAT DEPTH ADJUSTMENT: Seat depth adjustment should be  integrated in the seat through a sliding mechanism. Seat depth adjustment range should be  of 3.75±0.1 cm
LUMBAR  SUPPORT  ASSEMBLY:  The  Lumbar  support  assembly  should  consist   of  lumbar  spine
(material-Glass Fiber Filled Nylon) which should be  fixed to  Aluminum Back spine. The Lumbar pad</t>
    </r>
  </si>
  <si>
    <r>
      <rPr>
        <sz val="11"/>
        <rFont val="Times New Roman"/>
        <family val="1"/>
      </rPr>
      <t>Providing,  supplying  and  placing  of  High  Back  Chair  SEAT/BACK  ASSEMBLY  with  full  bac  :   The Cushioned seat assembly consshould be ts of seat outer (material-30% Glass Fiber Nylon)&amp; upholstered Seat inner (material- Poly Propylene) with moulded Polyurethane foam &amp; polyster fabric. The Net  Back should  be   made  up  of  Back  outer  (material-Glass  Fiber  Filled  Nylon)&amp;  Back  inner  (material-  PP)  and upholstered using Polyester Mesh fabric with high tenacity yarn.
Full Back Size: 46.5 cm. (W) x 60.0 cm. (H) Seat Size : 51.0 cm. (W) x 49.0 cm. (D)
HIGH RESILIENCE (HR) POLYURETHANE FOAM: The HR Polyurethane foam should be  moulded with density = 45 +/- 2 kg/m³ and Hardness load 12 +/- 2 kgf  for 25% compression.
BACK SPINE: The support spine should be  made up of High Pressure Die cast polished hed Aluminum. ARMRESTS : The armrest should be  having two adjustment, Height (6.0±0.5cm) and Depth (6.0±0.5cm). Height adjustment should be  provided in Aluminum structure of  armrest which should be   connected to Aluminum Back spine  and  should  be   operated by button. The  depth adjustment should be   provided in pad  which  should  be   fixed  to  armrest  structure.  Armrest  Top  should  be   made  up  of  PU  molded  over plastic inner.
ACTIVE BIO-SYNCHRO mechanism:
The adjustable tilting mechanism should be  designed with the following features:
• 360° revolving type
• Front-pivot for tilt with feet resting on ground &amp; continuous lumber support ensuring more comfort
• Tilt tension adjustment can be operated in seating position
• 5 position Tilt limiter giving option of variable tilt angle to the chair
• Seat / back tilting ratio of 1:2
• The mechanism housing should be  made up of HPDC Aluminum &amp; black powder coated (DFT 40 to 60 micron)
SEAT DEPTH ADJUSTMENT: Seat depth adjustment should be  integrated in the seat through a sliding mechanism. Seat depth adjustment range should be  of 3.75±0.1 cm
LUMBAR  SUPPORT  ASSEMBLY:  The  Lumbar  support  assembly  should  consist   of  lumbar  spine
(material-Glass Fiber Filled Nylon) which should be  fixed to  Aluminum Back spine. The Lumbar pad</t>
    </r>
  </si>
  <si>
    <r>
      <rPr>
        <sz val="11"/>
        <rFont val="Times New Roman"/>
        <family val="1"/>
      </rPr>
      <t>Providing   &amp;   Supplying   Chair  with  Nect  Rest:-  Providing,  supplying  and  placing  of  High  Back  Chair SEAT/BACK A SSEMBLY: The seat is made up of 1.2 + 0.1cm thk. hot pressed plywood measured .The Back  is  made  up  of  injection  mou1ded  glass  filled  nylon  &amp;  upholstered  using  Mesh  fabric  with  high tenacity yarn.
* SEAT SIZE(Larger Seat Depth) : 47.0 cm. (W) x 51.5 cm (D)
* BACK SIZE : 45.0 cm. (\/V) x 65.3 cm. (H)
HIGH  RESILIENCE  (HR)  POLYURETHANE  FOAM:  The  HR  polyurethane  seat  foam  is  moulded  with density 45+/-2 kg/m° and hardness 16 + 2 kgf as per IS:7888 for 25% compression.
ARMRESTS : The adjustable armrest is designed with the following features :
• Up-Down adjustment— 8 steps (8 0+0.Scm range)
• Height adjustable armrest structure which is Powder Coated &amp; fitted with an armrest top.
• Fixed Armrest Top is PU moulded over metal insert.
LUMBAR  SUPPORT  ASSEMBLY:  The  Lumbar  support  consists  of  polypropylene  pad  with  moulded polyurethane  foam  &amp;  covered  with  polyester fabric.The  Height of  Lumbar pad  can be  adjusted  through two projecting knobs provided on the rear side of the pa6. Lumbar pad has an adjustment of 8.0 + 0.5 cm in height.
FRONT PIVOT SYNCHRO MECHANISM: The adjustable tilting mechanism is designed with the following features.
• 360° revolving type.
• Single point control.
• Front-pivot for tilt with feet resting on ground ensuring more comfort.
» Tilt tension adjustment.
• 4-position locking with anti-shock feature.
• Seat/back tilting ratio of 1:2.
PNEUMATIC  HEiGHT  ADJUSTMENT.  The  pneumatic  height  adjustment  has  an  adjustment  stroke  oi
10.0 + 0.3 cn°.
Pedestal Assembly : the pedestal is injection moulded in black 30% glass filled nylon and fitted with 5 nos. twin wheel castors. H=The pedestal pitch center dia is 66.1+0.5 cm</t>
    </r>
  </si>
  <si>
    <r>
      <rPr>
        <sz val="11"/>
        <rFont val="Times New Roman"/>
        <family val="1"/>
      </rPr>
      <t>Providing, supplying and placing of High Back Chair SEAT/BACK A SSEMBLY: The seat is made up of
1.2 + 0.1cm thk. hot pressed plywood measured .The Back is made up of injection mou1ded glass filled nylon &amp; upholstered using Mesh fabric with high tenacity yarn.
* SEAT SIZE(Larger Seat Depth) : 47.0 cm. (W) x 51.5 cm (D)
* BACK SIZE : 45.0 cm. (\/V) x 65.3 cm. (H)
HIGH  RESILIENCE  (HR)  POLYURETHANE  FOAM:  The  HR  polyurethane  seat  foam  is  moulded  with density 45+/-2 kg/m° and hardness 16 + 2 kgf as per IS:7888 for 25% compression.
ARMRESTS : The adjustable armrest is designed with the following features :
• Up-Down adjustment— 8 steps (8 0+0.Scm range)
• Height adjustable armrest structure which is Powder Coated &amp; fitted with an armrest top.
• Fixed Armrest Top is PU moulded over metal insert.
LUMBAR  SUPPORT  ASSEMBLY:  The  Lumbar  support  consists  of  polypropylene  pad  with  moulded polyurethane  foam  &amp;  covered  with  polyester fabric.The  Height of  Lumbar pad  can be  adjusted  through two projecting knobs provided on the rear side of the pa6. Lumbar pad has an adjustment of 8.0 + 0.5 cm in height.
FRONT PIVOT SYNCHRO MECHANISM: The adjustable tilting mechanism is designed with the following features.
• 360° revolving type.
• Single point control.
• Front-pivot for tilt with feet resting on ground ensuring more comfort.
» Tilt tension adjustment.
• 4-position locking with anti-shock feature.
• Seat/back tilting ratio of 1:2.
PNEUMATIC  HEiGHT  ADJUSTMENT.  The  pneumatic  height  adjustment  has  an  adjustment  stroke  oi
10.0 + 0.3 cn°.
Pedestal Assembly : the pedestal is injection moulded in black 30% glass filled nylon and fitted with 5 nos. twin wheel castors. H=The pedestal pitch center dia is 66.1+0.5 cm
TWIN WHEEL CASTORS: The twin wheel castors are injection moulded in black Nylon.</t>
    </r>
  </si>
  <si>
    <r>
      <rPr>
        <sz val="11"/>
        <rFont val="Times New Roman"/>
        <family val="1"/>
      </rPr>
      <t>Providing &amp; Arrangemnt of High Back Chair - Providing, supplying and placing of High Back Chair / AND MID BACK SEAT/BACK ASSEMBLY : The Cushioned seat should be  made of Injection molded Plastic outer &amp; inner. Plastic Inner should be  upholstered with pure leather and moulded High Resilience (HR) Polyurethane  foam  of  Density  45±2  kg/m3,and  hardness  load  16  ±  2  kgf   for  25%  compression.The Cushioned  back  should  be   made  of  PU  Foam  with  insitu  molded  MS  E.R.W  Round  Tube  of  size
1.9±0.03cm x 0.16 ±0.0128cm. It upholstered with Pure Leather. Seat SIZE : 47.6 cm. (W) x 49.2 cm. (D)
BACK SIZE : 47.5 cm. (W) x 77 cm. (D)
ARMRESTS:  The  armrest  top  should  be   moulded  from  polyurethane(PU),  upholstered  in  pure  leather and mounted on to a drop lift adjustable type tubular armrest support made of 03.81±0.03 cm x 0.2±0.01 cm thk M.S E.R.W  tube having chrome plated finish.The armrest height adjustable up to 6.5±0.5cm in 5 steps.
ACTIVE  BIO-SYNCHRO  mechanism:  The  adjustable  tilting  mechanism  should  be   designed  with  the following features:
• 360° revolving type.
• Front-pivot for tilt with feet resting on ground and continuous lumbar support ensuring more comfort.
• Tilt tension adjustment can be operated in seating position.
• 5-position Tilt limiter giving option of variable tilt angle to the chair.
• Seat/back tilting ratio of 1: 2
• The mechanism housing should be  made up of HPDC Aluminium black powder coated.
SEAT DEPTH ADJUSTMENT: Seat depth adjustment should be  integrated in the seat through a sliding mechanism. Seat depth adjustment range should be  of 6.0±0.5 cm.
ADJUSTABLE BACK SUPPORT: Back Frame should be  connected to the Up/Dn mechanism housed in Plastic T spine. It can be adjusted in the range  of 7.42±0.5  cm for  the comfortable  back support to suit individual need.
PNEUMATIC   HT.  ADJUSTMENT:  The  pneumatic   height  adjustment  has   an  adjustment   stroke   of 10.0±0.3 cm.
PEDESTAL ASSEMBLY The pedestal should be  High Pressure Die cast polished  Aluminium and fitted</t>
    </r>
  </si>
  <si>
    <r>
      <rPr>
        <sz val="11"/>
        <rFont val="Times New Roman"/>
        <family val="1"/>
      </rPr>
      <t>Providing &amp; Arrangemnt of Mid Back Chair -  Providing, supplying and placing of High Back Chair / AND MID BACK SEAT/BACK ASSEMBLY : The Cushioned seat should be  made of Injection molded Plastic outer &amp; inner. Plastic Inner should be  upholstered with pure leather and moulded High Resilience (HR) Polyurethane  foam  of  Density  45±2  kg/m3,and  hardness  load  16  ±  2  kgf   for  25%  compression.The Cushioned  back  should  be   made  of  PU  Foam  with  insitu  molded  MS  E.R.W  Round  Tube  of  size
1.9±0.03cm x 0.16 ±0.0128cm. It upholstered with Pure Leather. Seat SIZE : 47.6 cm. (W) x 49.2 cm. (D)
BACK SIZE : 47.5 cm. (W) x 77 cm. (D)
ARMRESTS:  The  armrest  top  should  be   moulded  from  polyurethane(PU),  upholstered  in  pure  leather and mounted on to a drop lift adjustable type tubular armrest support made of 03.81±0.03 cm x 0.2±0.01 cm thk M.S E.R.W  tube having chrome plated finish.The armrest height adjustable up to 6.5±0.5cm in 5 steps.
ACTIVE  BIO-SYNCHRO  mechanism:  The  adjustable  tilting  mechanism  should  be   designed  with  the following features:
• 360° revolving type.
• Front-pivot for tilt with feet resting on ground and continuous lumbar support ensuring more comfort.
• Tilt tension adjustment can be operated in seating position.
• 5-position Tilt limiter giving option of variable tilt angle to the chair.
• Seat/back tilting ratio of 1: 2
• The mechanism housing should be  made up of HPDC Aluminium black powder coated.
SEAT DEPTH ADJUSTMENT: Seat depth adjustment should be  integrated in the seat through a sliding mechanism. Seat depth adjustment range should be  of 6.0±0.5 cm.
ADJUSTABLE BACK SUPPORT: Back Frame should be  connected to the Up/Dn mechanism housed in Plastic T spine. It can be adjusted in the range  of 7.42±0.5  cm for  the comfortable  back support to suit individual need.
PNEUMATIC   HT.  ADJUSTMENT:  The  pneumatic   height  adjustment  has   an  adjustment   stroke   of 10.0±0.3 cm.
PEDESTAL ASSEMBLY The pedestal should be  High Pressure Die cast polished  Aluminium and fitted</t>
    </r>
  </si>
  <si>
    <r>
      <rPr>
        <sz val="11"/>
        <rFont val="Times New Roman"/>
        <family val="1"/>
      </rPr>
      <t>Providing &amp; Arrangemnt of ADJUSTABLE NECK RESTChairs:  Providing, supplying and placing of MID Back  Chair  SEAT/BACK  ASSEMBLY:  The  seat  is  made  up  of  1.5  ±  0.1cm  thk.  hot  pressed  plywood measured
SEAT SIZE(Larger Seat Depth) {PULSAL}: 47.0 cm. (W) x 51.5 cm. (D) BACK SIZE (PULSAX,PULSAL):45.0 cm. (W) x 65.3 cm. (H)
HIGH RESILIENCE (HR) POLYURETHANE FOAM: The HR polyurethane foam is moulded with density
=55+/-2 kg/m3 and hardness 16 ± 2 kgf as per IS:7888 for 25% compression.
ARMRESTS (ADJUSTABLE){PULSAX, PULSAL}: The adjustable armrest is designed with the following features:
• Up-Down adjustment- 6 steps (7.2 ± 0.5cm range)
• Armrest top is mounted on Armrest structure made of glass filled Nylon.
• Armrest Top is PU moulded over glass filled Nylon insert.
LUMBAR  SUPPORT  ASSEMBLY:  The  Lumbar  support  consists  of  polypropylene  pad.The  Height  of Lumbar pad can be adjusted through two projecting knobs provided on the rear side of the pad. Lumbar pad has an adjustment of 8.0 ± 0.5 cm in height.
FRONT PIVOT SYNCHRO MECHANISM: The adjustable tilting mechanism is designed with the following features.
• 360° revolving type.
• Single point control.
• Front-pivot for tilt with feet resting on ground ensuring more comfort.
• Tilt tension adjustment.
• 4-position locking with anti-shock feature.
• Seat/back tilting ratio of 1:2.
PNEUMATIC  HEIGHT  ADJUSTMENT:  The  pneumatic  height  adjustment  has  an  adjustment  stroke  of
10.0 ± 0.3 cm.
PEDESTAL ASSEMBLY: The pedestal is injection moulded in black 30% glass-filled Nylon and fitted with 5 nos. twin wheel castors. The pedestal pitch-center dia is 066.1 ± 0.5 cm.
(76.1 ± 1.0 cm. with castors).</t>
    </r>
  </si>
  <si>
    <r>
      <rPr>
        <sz val="11"/>
        <rFont val="Times New Roman"/>
        <family val="1"/>
      </rPr>
      <t>Providing &amp; Supplying 3 seater Sofa of approved make :- • Providing &amp; fixing 3 Seater Sofa  Width (W):
206.0  CM. Depth (D): 90.5  CM. Height (H): 85.5  CM. Seat Height (SH): 45.0 CM. Providing, supplying and placing of sofa 1)SEAT FOAM : The seat is made up of PU foam in Density 28 ±2 kg/cu.mtr with an additional top layer of supersoft PU foam in Density 32 ± 2 kg/cu, upholstered with fabric or leatherette.
2)BACK FOAM : The back is made up of PU  foam in Density 28  ± 2  kg/cu. mtr  with two  additional top layer of supersoft foam of density 32±2 kg/cu. mtr, upholstered with fabric or leatherette.
3)UNDERSTRUCTRE  : Understructure is made up of 1.2±0.1  cm. thick hot pressed  plywood [moisture resistance &amp; termite proof as per IS:303] &amp; pinewood of cross sections devoid of major knots &amp; surface defects.  6  nos.  per  seat  &amp;  3.8mm  Dia  zigzag  spring  assembly  is  mounted  over  understructure  for cushioning purpose.
4)LEG ASSEMBLY : It is a welded Assembly made in Stainless steel (grade SS 202) tube &amp; plate with plastic endcap. etc. complete</t>
    </r>
  </si>
  <si>
    <r>
      <rPr>
        <sz val="11"/>
        <rFont val="Times New Roman"/>
        <family val="1"/>
      </rPr>
      <t>Providing  &amp;  Supplying  2  seater  Sofa  of  approved  make  :-  Providing  &amp;  fixing  2Seater  Sofa   Width (W):
146.0 CM. Depth (D): 90.5 CM. Height (H): 85.5 CM. Seat Height (SH): 45.0 CM Providing, supplying and placing  of  sofa  1)SEAT  FOAM  :  The  seat  is  made  up  of  PU  foam  in  Density 28  ±2  kg/cu.mtr  with  an additional top layer of supersoft PU foam in Density 32 ± 2 kg/cu, upholstered with fabric or leatherette.
2)BACK FOAM : The back is made up of PU  foam in Density 28  ± 2  kg/cu. mtr  with two  additional top layer of supersoft foam of density 32±2 kg/cu. mtr, upholstered with fabric or leatherette.
3)UNDERSTRUCTRE  : Understructure is made up of 1.2±0.1  cm. thick hot pressed  plywood [moisture resistance &amp; termite proof as per IS:303] &amp; pinewood of cross sections devoid of major knots &amp; surface defects.  6  nos.  per  seat  &amp;  3.8mm  Dia  zigzag  spring  assembly  is  mounted  over  understructure  for cushioning purpose.
4)LEG ASSEMBLY : It is a welded Assembly made in Stainless steel (grade SS 202) tube &amp; plate with plastic endcap. etc. complete</t>
    </r>
  </si>
  <si>
    <r>
      <rPr>
        <sz val="11"/>
        <rFont val="Times New Roman"/>
        <family val="1"/>
      </rPr>
      <t>Providing &amp;  Supplying Sofa  Chair  of approved  make :- Providing &amp;  fixing1 seater Width (W): 86.0 CM. Depth (D): 90.5 CM. Height (H): 85.5 CM. Seat Height (SH): 45.0 CM.   Providing, supplying and placing of sofa 1)SEAT FOAM : The seat is made up of PU foam in Density 28 ±2 kg/cu.mtr with an additional top layer of supersoft PU foam in Density 32 ± 2 kg/cu, upholstered with fabric or leatherette.
2)BACK FOAM : The back is made up of PU  foam in Density 28  ± 2  kg/cu. mtr  with two  additional top layer of supersoft foam of density 32±2 kg/cu. mtr, upholstered with fabric or leatherette.
3)UNDERSTRUCTRE  : Understructure is made up of 1.2±0.1  cm. thick hot pressed  plywood [moisture resistance &amp; termite proof as per IS:303] &amp; pinewood of cross sections devoid of major knots &amp; surface defects.  6  nos.  per  seat  &amp;  3.8mm  Dia  zigzag  spring  assembly  is  mounted  over  understructure  for cushioning purpose.
4)LEG ASSEMBLY : It is a welded Assembly made in Stainless steel (grade SS 202) tube &amp; plate with plastic endcap. etc. complete</t>
    </r>
  </si>
  <si>
    <r>
      <rPr>
        <sz val="11"/>
        <rFont val="Times New Roman"/>
        <family val="1"/>
      </rPr>
      <t>Providing &amp; Fixing center table:  Providing, supplying and placing of Center table. Width of table= 112.0 cm, Depth=60.0 cm, height=34.9 cm. table glass: It is 10 ±0.3 mm thick black tinted Toughened glass UV glued with bushes made in SS 202 grade for focing with understructure.
PISA CENTER TABLE UNDERSTRUCTURE: It is a welded Assembly made in SS202 grade Dia. 12±0.04 as per IS:1762." etc. complete.</t>
    </r>
  </si>
  <si>
    <r>
      <rPr>
        <sz val="11"/>
        <rFont val="Times New Roman"/>
        <family val="1"/>
      </rPr>
      <t>Providing &amp;  Fixing pisa  corner  table: 1)Providing, supplying and  placing of  corner  table  Width of  table=
112.0  cm,  Depth=60.0  cm,  height=34.9  cm.   TABLE  GLASS:  It  is  10  ±0.3  mm  thick  black  tinted Toughened glass UV glued with bushes made in SS 202 grade for focing with understructure.
2)PISA SIDE UNDERSTRUCTURE: It is a welded Assembly made in SS202 gradeDia. 12±0.04 as per IS:1762.</t>
    </r>
  </si>
  <si>
    <r>
      <rPr>
        <sz val="11"/>
        <rFont val="Times New Roman"/>
        <family val="1"/>
      </rPr>
      <t>roviding, supplying and placing of cafe chair.The Seat and Back should be  made up of injection moulded indoor grade PolyPropylene compound       SEAT SIZE : 52.5 cm. (W) x 53.2 cm. (D) BACK SIZE : 51.6 cm. (W) x 40.5 cm. (H).The powder coated ( DFT 50±10 microns ) welded tubular frame should be  made from  0  2.22  ±  0.03  cm  x  0.12  ±  0.0128  cm  and  3.5  ±  0.03  cm  x  1.5  ±  0.03  cm  x  0.12  ±  0.0128  cm
stainless steel 202 grade tube. The shoes should be  made of indoor grade PolyPropylene compound and snap fitted with tubular frame.</t>
    </r>
  </si>
  <si>
    <r>
      <rPr>
        <sz val="11"/>
        <rFont val="Times New Roman"/>
        <family val="1"/>
      </rPr>
      <t>Providing &amp; Supplying Sofa Chair of approved make : Providing, supplying and placing of sofa 1 seater
Overall Size :Width   : 92cm   Depth : 92cm Height : 89cm    Seating Height : 47.5cm THREAD : Nylon . Material Handling Data Sheet (MSDS) for Glue
Standard of Plywood used:   IS 303 Commercial Plywood , Thickness 12mm Orlando 2 seater
Overall Size :Width  : 137cm  Depth : 92cm Height : 89cm   Seating Height : 47.5cm THREAD : Nylon . Material Handling Data Sheet (MSDS) for Glue
Standard of Plywood used:   IS 303 Commercial Plywood , Thickness 12mm
•Pure leather upholstery that stretches and moulds to the shape of the individual frame without sagging, losing form,    cracking, or peeling.
• Recron-filled high backrest that supports the entire body along with the shoulder and head for enhanced comfort.
• Demarcated seats filled with soft foam with symmetrical stitching lines.
• Elevated from the ground which facilitates cleaning.
• Excellent craftsmanship with aesthetic piping and rounded soft edges.
• Enhanced longevity owing to Double Webbing – S-spring + Nylon.
• Solid wood frame along with the plywood cross section offers more rigidity to the sofa</t>
    </r>
  </si>
  <si>
    <r>
      <rPr>
        <sz val="11"/>
        <rFont val="Times New Roman"/>
        <family val="1"/>
      </rPr>
      <t>Providing &amp; Supplying two seater of approved make  Providing, supplying and placing of sofa 2 seater
Overall Size :Width   : 92cm   Depth : 92cm Height : 89cm    Seating Height : 47.5cm THREAD : Nylon . Material Handling Data Sheet (MSDS) for Glue
Standard of Plywood used:   IS 303 Commercial Plywood , Thickness 12mm Orlando 2 seater
Overall Size :Width  : 137cm  Depth : 92cm Height : 89cm   Seating Height : 47.5cm THREAD : Nylon . Material Handling Data Sheet (MSDS) for Glue
Standard of Plywood used:   IS 303 Commercial Plywood , Thickness 12mm
•Pure leather upholstery that stretches and moulds to the shape of the individual frame without sagging, losing form,    cracking, or peeling.
• Recron-filled high backrest that supports the entire body along with the shoulder and head for enhanced comfort.
• Demarcated seats filled with soft foam with symmetrical stitching lines.
• Elevated from the ground which facilitates cleaning.
• Excellent craftsmanship with aesthetic piping and rounded soft edges.
• Enhanced longevity owing to Double Webbing – S-spring + Nylon.
• Solid wood frame along with the plywood cross section offers more rigidity to the sofa</t>
    </r>
  </si>
  <si>
    <r>
      <rPr>
        <sz val="11"/>
        <rFont val="Times New Roman"/>
        <family val="1"/>
      </rPr>
      <t>Providing  &amp;  Supplying  PREMIUM  LOUNGE  3  Seater  Sofa:  Providing,  supplying  and  placing  of  sofa  3 Seater
Overall size: Width :2930 mm, Depth :1000mm ,Height : 800mm, Seat Height :1000 mm
1 Seater Overall size: Width : 960 mm, Depth :1000mm ,Height : 800mm, Seat Height :460 mm Upholstery  •  Material  :  Half  Leather  Touch  Point  in  pure  leather  and  non  touch  point  in  Syn  leather  • Shade  :  Tan  •  Thickness  :  1  mm  Frame  :  •  Material  :  Pine  Wood  •  Moisture  content  :  10  -  12  %  • Thickness of Plywood used : 12 mm &amp; 18 mm Seat Foam : • Material : Slab stock • Density : 30D Hr soft
+ 28D  Back Foam : • Material : Slab stock • Density : 23D SOFT + 23D SOFT + 30D HR Head Rest :
•Material : Slab stock • Density : 23D soft + 23D Soft Webbing : • Material : S spring + cross membrane Legs : • Material : SS</t>
    </r>
  </si>
  <si>
    <r>
      <rPr>
        <sz val="11"/>
        <rFont val="Times New Roman"/>
        <family val="1"/>
      </rPr>
      <t>Wardrobe with Mirror @ 900LX 600DX 1965H for Residnetial Flats
Providing and Fixing Wardrobe with Mirror of size 900LX 600DX 1965H The wardrobe side panels and doors are made up of 18mm thick Prelam Particle Board with both side decorative laminate. All exposed edges  are  sealed  with  2mm  thick  PVC  edge  Banding.  The  shelves  are  made  of  18mm  thick  Prelam Particle  Board with decorative laminate  on both sides. The  top is  made of  36mm prelam  particle board with decorative laminate on both sides. (18mm Prelam Particle board and 18mm batons  on all sides to achieve  36mm overall thickness). The  exposed  edges  of the  top are  sealed with 2mm thick PVC edge Banding. The top most part of the wardrobe has an aluminum hanger rod of EBCO make. One drawer of size 400(W) x 150(H) x 450  (D) made  of 18mm thick prelam  Particle Board  has been considered. The drawer will have a multipurpose lock of EBCO premium make. The wardrobe handles are Satin SS finish of 160mm pitch. The wardrobe has a multipurpose lock of EBCO make. All hinges considered are Hettich make. Necessary good quality hardwares have been considered as required.</t>
    </r>
  </si>
  <si>
    <r>
      <rPr>
        <sz val="11"/>
        <rFont val="Times New Roman"/>
        <family val="1"/>
      </rPr>
      <t>Modular Kitchen For Residential Flats
Providing  and  Fixing  Modular  kitchenas   per  detailed  drawings  with  complete  set  of  trolly,  fixtures  and fastners   etc.  complete(The  width  and  height  of  individual  compartments  shall  be  kept  as  directed  by Engineer-in-charge)</t>
    </r>
  </si>
  <si>
    <r>
      <rPr>
        <sz val="11"/>
        <rFont val="Times New Roman"/>
        <family val="1"/>
      </rPr>
      <t>Providing, supplying and placing of sofa
1)SIDE FRAME ASSEMBLY: The side frame assembly should be  fitted to the two ends of the connecting beam  assembly  to  form  the  leg-cum-armrest  assembly.  It  should  be   made  of  0  3.81  ±0.03cm.  x  0.2
±0.016cm. thick cmx0.16cnn and black powder coated ( DFT 40-60 microns ). The ends should be  fitted with ABS moulded end caps.
2)TIE MEMBER: It should be  the connecting beam assy. which holds the two side frames to each other. 2  nos.  tie  members  should  be   used  to  connect  the  side  frames. The  tie-member should  be   of  0  3.81
±0.03cm.  x  0.2  ±0.016cm.  thick  cm  x  0.16cm  and  black  powder  coated  (  DFT  40-60  microns  ).  The seat/back assemblies should be  mounted on one of the tie-member which has 5.0 ±0.1cm x 5.0 ±0.1 cm x 0.5 ±0.1cm. thk -- 5.5 ±0.1cm Long MS. Std. angles welded to mount the seat and back.
3)SEATREST   ASSEMBLY:The   seat   rest   assembly   consshould   be   ts   of   a   fabricated   inner-frame assembly insitu-moulded High Resilience (HR) Polyurethane foam having density = 45 +1- 2 Kg/m3 with Hardness load 25 ± 2 kgf  for 25% compression of the foam. The complete moulded seat rest assembly should be  covered with a replaceable fabric upholstery cover
*SEAT SIZE: 52.0cm. (W) X 50.0cm. (D) X 6.0cm. (T)
4)BACKREST  ASSEMBLY:The  backrest  assembly  should  be   flexing  type  and  consshould  be  ts  of  a fabricated  inner-frame  assembly  insitu-moulded  with  High  Resilience  (HR)  Polyurethane  foam  having density = 45 +1- 2 Kg/m3 with Hardness load 14 ± 2 kgf  for 25% compression of the foam. The complete moulded backrest assembly should be  covered with a replaceable fabric upholstery cover.
*BACK SIZE: 52.0cm. (W) X 59.0cm. (H) X 6.0cm. (T)
5)ADJ. GLIDES: The adj. glide should be  injection moulded in black Nylon &amp; fitted to the front end of side frame assembly along with ABS moulded adj. Glide base to take cshould be  or unleveled floor surface.</t>
    </r>
  </si>
  <si>
    <t xml:space="preserve">Conference Room TOTAL AMOUNT </t>
  </si>
  <si>
    <t xml:space="preserve">FURNITURE TOTAL AMOUNT </t>
  </si>
  <si>
    <t>5.9.6</t>
  </si>
  <si>
    <t>Column Shuttering</t>
  </si>
  <si>
    <t>5.9.3</t>
  </si>
  <si>
    <t>5.9.5</t>
  </si>
  <si>
    <t>5.9.1</t>
  </si>
  <si>
    <t>5.9.2</t>
  </si>
  <si>
    <t>Formwork for foundation</t>
  </si>
  <si>
    <t>Wall</t>
  </si>
  <si>
    <t>slab</t>
  </si>
  <si>
    <t>beam</t>
  </si>
  <si>
    <t>Formwork</t>
  </si>
  <si>
    <t>5.9.7</t>
  </si>
  <si>
    <t>5.9.8</t>
  </si>
  <si>
    <t>5.9.9</t>
  </si>
  <si>
    <t>5.9.10</t>
  </si>
  <si>
    <t>5.9.11</t>
  </si>
  <si>
    <t>5.9.12</t>
  </si>
  <si>
    <t>5.9.13</t>
  </si>
  <si>
    <t>EXTERNAL FIRE FIGHTING WORKS</t>
  </si>
  <si>
    <t>Mtrs.</t>
  </si>
  <si>
    <t>Supplying,     Installation,testing     &amp;      commissioning     of      fire     sprinkler  annunciation  panel  of  55 windows with required controls &amp; logic, Power &amp; control internal wiring.</t>
  </si>
  <si>
    <t>FIRE PUMPS &amp; EQUIPMENTS</t>
  </si>
  <si>
    <t>protection  as  per  standard  specification,  stop  solenoid  for  auto  stop  in  the  event  of  fault  with  audio indications etc. as required. (c) M.S. fabricated common base plate, coupling, coupling guard, foundation bolts  etc. as  required. (d)  Erected  on provided  suitable  size  cement concrete  foundation  duly plastered with  anti  vibration  pads  with  perfect  aligning,  proper  levelling  complete  pump  set  with  engine  assembly and  accessories  duly painted  with two  coats of  synthetic  enamel paint of  fire  red  colour  over  a  coat of primer (ISC code 536 as per IS 2932 of 2003) complete, as per specification no. FF-MFP/SSC/DP</t>
  </si>
  <si>
    <t>For addition of standby main diesel engine driven fire pump (1 standby),add as follows in the basic cost of Item  no  13-5-1  towards required  12/24 vbattery charger and  diesel engine  starter along with necessary accessories, indicators etc. with necessary interlocking and updation of control logic with interlocking for operation  of  pumps  MFP  for  main  (1working+1standby  mode)&amp;  jockey fire  pumps  (1working+1standby, alternate   run   per   start   in   auto   mode)   ,add   Rs.......The   control   for   diesel   engine   comprises   of automatic/manual  selector  switch  &amp;  3attempts  starting  device,  timers  and  relays  as  required,  push buttons, start/stop in manual mode  indicating lamp for high/ low Lub. oil pressure, high water  temp and engine on indication battery charger suitable for 12V/24 V DC with boost and trickle selector switch, 0-30 V DC voltmeter, and 0-20 A DC ammeter with all standard relays and accessories required for automatic operation of diesel engine with interlocking for operation of main fire pumps</t>
  </si>
  <si>
    <t>INTERNAL  FIRE FIGHTING WORKS</t>
  </si>
  <si>
    <t>INTERNAL HYDRANT SYSTEM</t>
  </si>
  <si>
    <t>Supplying  and  erecting  G.I.  pipe  ‘C’  class  ERW  25  mm  dia  with  necessary  fittings  complete  as  per specification no. FF-PP.</t>
  </si>
  <si>
    <t>Kg</t>
  </si>
  <si>
    <t>Supplying  and  erecting  100  mm  dia.  pressure  gauge  ,  0-300  PSI  or  0-14  kg  per  cm  square  fitted  with 12/15 mm dia. pad cock valve, erected with provided G.I. pipe, elbow etc. complete as per specification no. FF-FFA/PG.</t>
  </si>
  <si>
    <t>SEC II</t>
  </si>
  <si>
    <t>FIRE SPRINKLER SYSTEM</t>
  </si>
  <si>
    <t>32mm dia.</t>
  </si>
  <si>
    <t>40mm dia.</t>
  </si>
  <si>
    <t>Supplying and  erecting G.I. pipe  ‘C’  class  ERW  75/80  mm dia  with necessary fittings complete  as per specification no. FF-PP.</t>
  </si>
  <si>
    <t>1200mm Length</t>
  </si>
  <si>
    <t>FIRE EXTINGUISHERS</t>
  </si>
  <si>
    <t>a)</t>
  </si>
  <si>
    <t>INTERNAL ELECTRICAL WORK</t>
  </si>
  <si>
    <t>Standard Factory Built MCB Distribution Boards of Double Door complete with all end terminations with copper Lugs and provide Distribution schematic inside DB door and MCB of 10kA breaking capacity with 'C' characteristics etc.</t>
  </si>
  <si>
    <t>Supplying and erecting single pole and neutral distribution board (SPNDB), with 2 ways for incoming and 10 ways (10 poles) for outgoing SP MCBs,   with door, 1.2mm thickness surface / flush mounted, IP 43 Protection on iron / GI frame as per specification no. SW-SWR/MCBDB</t>
  </si>
  <si>
    <t>Incoming :-  Supplying, erecting &amp; marking FPMCB 40A to 63A, with rated short - circuit breaking capacity (Icn) 10kA  in provided distribution board as per specification no. SW-SWR/MCB</t>
  </si>
  <si>
    <t>Supplying, fixing and  commissioning 2  pole, RCBO 6/10/16/20/25A,  with overcurrent,  rated  short-circuit breaking capacity (10 kA) and earth leakage protection, with 30/100/300 mA sensitivity and short circuit and earth leakage trip indication as per specification no SW-RCCB/RCBO</t>
  </si>
  <si>
    <t>Outgoing :-  Supplying, erecting &amp; marking SPMCB 6A to 32A, B-series with rated short - circuit  breaking capacity  (Icn)  10kA  in provided distribution board as per specification no. SW-SWR/MCB</t>
  </si>
  <si>
    <t>POINT WIRING</t>
  </si>
  <si>
    <t>Point wiring for light/bell concealed  type in min 20 mm FRLS grade HMS PVC conduit  with 1.5 sq.mm. (2+1E)  FRLSH   grade  copper  wires,  modular  type   switch,  earthing  and  required   accessories  as  per specification No: WG- PW/CW</t>
  </si>
  <si>
    <t>Secondary  point wiring for additional   light/  bell  point  in  PVC trunking (casing-capping) with  1.5  sq.mm (2+1E) FRLSH  grade copper wire with required accessories as per specification No: WG-PW/SW</t>
  </si>
  <si>
    <t>Supplying  and  erecting  modular  type  3  pin  6  /  16A  multi  socket  with  safety  shutter,  duly  erected  on provided plate and box with wiring connections complete.</t>
  </si>
  <si>
    <t>63AFP, 10kA, MCB with MS Enclosure. (for UPS)</t>
  </si>
  <si>
    <t>63AFP, 10kA, MCB with IP65 Enclosure.</t>
  </si>
  <si>
    <t>Mtr.</t>
  </si>
  <si>
    <t>Supplying   and   erecting HMS PVC conduit  FRLS grade  32 mm dia. with PVC accessories on wall / ceiling as per specification No: WG-MA/CON.</t>
  </si>
  <si>
    <t>Supply and Installation of TV Outlet with inner and outer plate without wiring.</t>
  </si>
  <si>
    <t>Supply and Installation of Telephone Outlet with inner and outer plate without wiring.</t>
  </si>
  <si>
    <t>Tel. Wires 2 pair Wires complete with 25 mm dia P.V.C. Pipe.</t>
  </si>
  <si>
    <t>T.V. Splitter Box 4 way along with suitable MS Box in individual Electrical shaft / duct.</t>
  </si>
  <si>
    <t>T.V. Splitter Box 6 way along with suitable MS Box in individual Electrical shaft / duct.</t>
  </si>
  <si>
    <t>Supply, Installation of Crone Box, for min. 100Pair Telephone, including Ferrule numbering &amp; Termination for Telephone System with Poweder coated MS box with Name Plate.</t>
  </si>
  <si>
    <t>100 Pair jelly filled armoured Telephone cable (MDF to Meter room-02)</t>
  </si>
  <si>
    <t>50 Pair jelly filled armoured Telephone cable (MDF to Meter room-01)</t>
  </si>
  <si>
    <t>20 Pair jelly filled armoured Telephone cable (Meter room to Crone box on each floor)</t>
  </si>
  <si>
    <t>C</t>
  </si>
  <si>
    <t>RACEWAYS &amp; WIRING</t>
  </si>
  <si>
    <t>Supply and laying of Heavy gauge factory built Raceways / Conduits (for under floor trenches) on existing flooring. The raceways / conduits shall be fixed to the flooring with clamps for finished levels as per site conditions or through partitions with all accessories, bends, Tee joints, pull wire etc. but excluding the floor mounted junction boxes which shall be paid separately. The metal/PVC conduits/Raceways shall be earth with copper earthing clips at suitable intervals the distance between the data conduits &amp; power conduits shall be maintained at least 6" apart.</t>
  </si>
  <si>
    <t>100 x 38 mm Aluminium raceways, 2 mm thick.</t>
  </si>
  <si>
    <t>Supplying  and  erecting  PVC  insulated  PVC  round  sheathed  2.5  sq.mm  (50  no.  x0.25  mm  dia.)  3  core flexible multi stranded copper Industrial cable for voltage grade up to 1.1 kV</t>
  </si>
  <si>
    <t>D</t>
  </si>
  <si>
    <t>Cable Trays</t>
  </si>
  <si>
    <t>Supplying and fixing 4 way GI. junction boxes with knock-outs on all sides suitable for Raceways/conduits. The knock out shall be removed at site as per requirements. The junction boxes shall be laid in trenches for Raceways/conduits. The top cover shall be fixed with counter sunk screws. (For floor trenches).</t>
  </si>
  <si>
    <t>600x600x50mm</t>
  </si>
  <si>
    <t>450x450x50mm</t>
  </si>
  <si>
    <t>KG</t>
  </si>
  <si>
    <t>Supply and  installation  of  2mm  Thk. Pregalvanised  Perforated  type  Cable  Trays  of  given  various  sizes including horizontal and vertical bends, reducers, tees, cross members and other accessories as required and duly suspended from the ceiling / floor with MS Angle/GI Threaded rod or with perforated Z section on wall with necessary Hardware &amp; accessories.</t>
  </si>
  <si>
    <t>JUNCTION BOX 150mm</t>
  </si>
  <si>
    <t>JUNCTION BOX 250mm</t>
  </si>
  <si>
    <t>E</t>
  </si>
  <si>
    <t>UPS SYSTEMS</t>
  </si>
  <si>
    <t>UPS - Supply, Installation, Testing &amp; commissiong of 3 phase IN &amp; 3 phase Out UPS</t>
  </si>
  <si>
    <t>a</t>
  </si>
  <si>
    <t>b</t>
  </si>
  <si>
    <t>Supplying and  erecting 12V/150Ah tubular  battery with battery terminal wirduly charged  with 36  months warranty complete.</t>
  </si>
  <si>
    <t>UPS I/P DB</t>
  </si>
  <si>
    <t>Incoming :-</t>
  </si>
  <si>
    <t>Providing &amp; erecting 3 Pole MCCB, 415V, 200A, rated short-circuit breaking capacity 25 kA (Ics=100% of Icu), adjustable thermal (overload) setting and adjustable magnetic setting with provided leads, provision for  installation  of  shunt/UV/trip  alarm  contact  and  MCCB  should  have  phase  barriers  both  sides,  with insulation withstand capacity 800V, no line-load bias in provided enclosure/panel as per specification no. SW-SWR/MCCB</t>
  </si>
  <si>
    <t>Outgoing :-</t>
  </si>
  <si>
    <t>UPS O/P DB</t>
  </si>
  <si>
    <t>Supplying, erecting &amp; marking TPMCB 40A to 63A, with rated short - circuit breaking capacity (Icn) 10kA in provided distribution board as per specification no. SW-SWR/MCB</t>
  </si>
  <si>
    <t>UPS DB</t>
  </si>
  <si>
    <t>ADDITIONAL(9FLOOR) FOR EACH FLOOR</t>
  </si>
  <si>
    <t>Fixtures &amp; Fans</t>
  </si>
  <si>
    <t>Supplying and erecting   LED   Panel  Light(600mm  X 600mm) Max. 35 W  having CRCA powder coated housing,  polystyrene  diffuser having  system lumens output of Min 4200 Lumens,  min. efficacy of 120 lumen/W, CRI&gt;80, CCT upto 6500K, Beam Angle of 120 deg., max. ripple of 5%, THD&lt;10%, p.f.&gt;0.95, operating range of   120-270V, surge protection of 2.5 kV, Life class of 50,000 Hrs. at L70B50 including driver,   having  mounting  arrangement  with  board  for  surface  type  or  spring  loaded  mounting  clips complete with 3 years warranty.</t>
  </si>
  <si>
    <t>Supplying  and   erecting       LED    square    /  circular    Max.    14    W   down  lighter/Panel   Light   having pressure  die-cast  aluminium  housing,   polystyrene  diffuser  having  system  lumens  output  of  Min.  1500 Lumens,  min. efficacy of 110 lumen/W, CRI&gt;80, CCT upto 6500K, Beam Angle of 120 deg., max. ripple of  5%,  THD&lt;10%,  p.f.  &gt;0.95,  operating  range  of   120-270V,  surge  protection  of  2.5  kV,  Life  class  of 50,000  Hrs. at L70B50, including driver, having mounting arrangement  with board   for   surface  type   or spring loaded mounting clips complete with 3 years warranty</t>
  </si>
  <si>
    <t>Supplying and erecting integrated LED Bollard Cylindrical/Cubical shaped 800mm 8W IP65 &amp; IK10 class having extrusion aluminium housing with polycarbonate diffuser,  having  system lumens output of Min. 800 Lumens, min. efficacy of 100 lumen/W, CRI&gt;80, CCT upto 6500K, THD&lt;10%, p.f. &gt;0.90, operating range of 140-240V, inbuilt surge protection of 2 kV, Life class of 25,000 Hrs. at L50B50, including driver complete with 2 Year warranty as per specification No  FG-ODF/FLS2.</t>
  </si>
  <si>
    <t>Supplying and erecting integrated LED street light fitting 100-110W  IP65 &amp;IK08 class having single piece pressure die-cast aluminium housing, havingsystem lumens output of Min. 11000 Lumens, min. efficacy of 110  lumen/W,  CRI&gt;70,  CCT  upto  6500K,  THD&lt;10%,  p.f.  &gt;0.95,  operating  range  of  140-270V,  inbuilt surge  protection of  10  kV, Life  class  of  50,000  Hrs.  at L70B50,  including driver  complete  with  3  Years warranty as per specification No  FG-ODF/FLS2.</t>
  </si>
  <si>
    <t>EXTERNAL ELECTRIFICATION</t>
  </si>
  <si>
    <t>HT WORK</t>
  </si>
  <si>
    <t>Supplying, erecting  &amp; terminating XLPE insulated unarmoured cable 1100 V. 1 core 25 sq. mm. copper conductor  complete erected with provided lugs, laid in provided control panel /distribution  boards / pipe as per specification no. CB- LT/CU</t>
  </si>
  <si>
    <t>Supplying &amp; erecting conventional  spike type  air termination  suitable to carry lightning stroke made up of heavy gauge 40 mm dia copper pipe of standard length with 5 Nos. copper spikes fixed on  copper ball as air terminals  duly threaded in copper pipe erected on provided foundation complete.</t>
  </si>
  <si>
    <t>Supplying  and  erecting  GI  strip  of  high  purity  required  size  used  for  earthing  on  wall  and/or   any other purpose with necessary GI clamps  fixed on wall painted with bituminous paint with joints required. As per specification no EA-EP.</t>
  </si>
  <si>
    <t>Substation Auxiliaries : Safety Equipment</t>
  </si>
  <si>
    <t>Supplying standard   first aid box with necessary antiseptic cream, medicine for use on wounds due burn, crepe   bandage,  gauge   bandage,  medicated   ready  to   use  bandage  (Band-Aid)  adhesive   tape  for medicinal use, scissors, anti-septic solution, etc. (All above contents shall be of standard makes)</t>
  </si>
  <si>
    <t>m2</t>
  </si>
  <si>
    <t>DIESEL GENERATOR SET</t>
  </si>
  <si>
    <t>Supplying, erecting, testing and commissioning of diesel generating set with alternator of 160 kVA output continuous rating, 3 Phase, 415 V, 50c/s 0.8 p. f. A.C supply, a totally enclosed air cooled / liquid cooled multi-cylinder  diesel  engine  developing  suitable  BHP  at  1500  rpm  with  10%  overload  for  1  hour  in  12 hours, along with standard accessories, self-excited, self-regulated, screen protected alternator with static excitation  system  running  at  1500  RPM  as  per  IS  4722-2001  with  voltage  regulation  +/-  5  %,  with performance  class  G2  and  maximum  fuel consumption 27.8 Ltr/hr @75% loading. Both the  engine and alternator direct coupled on a  common fabricated  steel base  frame and  mounted on anti-vibrating pads with   standard   control   panel   comprising   meters,   switchgears,   indicators   connected   with   suitable wires/cables, the complete set enclosed in composite Acoustic enclosure as fully assembled integral unit made of 16 SWG CRCA Sheet, sound absorbing material to restrict sound  level up to 75  dB at 1.0 m, provided with first filling of oil, diesel not less than 290 Ltr etc. on provided M20 Grade CC Foundation as per specification no. GEN-DG</t>
  </si>
  <si>
    <t>Supplying,   erecting,   testing   and   commissioning   of   Microprocessor   based   Generator   Control   Unit (Synchronization  panel)  panel  suitable  for  diesel generating  set of  320  kVA  capacity Three  phase, 415 Volts, 50Hz A.C. with all standard features and safeties etc as per specification no. GEN-SYNC..</t>
  </si>
  <si>
    <t>Crane rental charges for lifting / shifting of 160 kVA Diesel generator on top of BOI Building</t>
  </si>
  <si>
    <t>L.T. PANEL</t>
  </si>
  <si>
    <t>Testing  and  Commissioning  of  LT  Panels  fabricated  out  of  14/16  gauge  CRCA  Sheet  Steel  in  cubicle compartments,  free  standing  floor  mounted,  dust  and  vermin  proof  with  reinforcement  of  suitable  size angle iron, channel `T’ section and / or flats wherever necessary, Panel to be manufactured should be as per IEC 61439 and CPRI approved 3.15 mm thick cable gland plates shall be provided on Top &amp; Bottom of the panels for incoming &amp; outgoing cables. Panels shall be treated with 7 tank process, all anticorrosive process before powder coating as per specification and final approved shade. 2 Nos. Earthing terminals shall be provided for all panels. Panels shall be suitable for 415 V, 3 phase, 4 wire, 50 Hz supply system with IP54 Protection. Lifting hooks shall also be provided in all panels. Approval shall be taken for each panel in the form of shop drawings before  fabrication. Galvanized hardware's with zinc passivation shall be used in fabrication of panels. As Per SLD</t>
  </si>
  <si>
    <t>METER PANEL</t>
  </si>
  <si>
    <t>METER PANEL RESEDENTIAL</t>
  </si>
  <si>
    <t>Metering Panels consisting of consisting of 11 Nos of 1phase energy meter As per SLD</t>
  </si>
  <si>
    <t>Supplying and erecting 200 kVAr, 3 phase, 50 Hz., Power contactors Derated for microprocessor APFC controller with MPP / APP type capacitor with 525 V and having minimum overcurrent capacity of 1.8 In, peak inrush current capacity 300 In and minimum life 150000 hours with , consisting of suitable steps of MPP  /APP  type  capacitor  units  with  detuned  aluminium  filter  7%  reactors  with  circuit  breaker  as  main incomer and MCCB for each branch protection, as per specification no CP-ED/APFC</t>
  </si>
  <si>
    <t>LT Cables</t>
  </si>
  <si>
    <t>Supply,  installation,  testing,  commissioning  fo  1.1  KV  grade  XLPE  insulated,  inner  sheath  PVC  tapped extruded  outer  sheath  PVC  GI wire  armoured,  power  cable  conforming  to  IS  1554  /  Part  –I with latest amendments fixed on wall / column slab / in existing hume pipes / trench / shaft / GI pipes on 5 mm. thick GI spacers / MS flat angle min. 6 mm thick with wood screws / coach screws / anchor fastners, GI saddles min.  2  mm  thick  all  fixing  accessories  or  in  ground  at  a  depth  of  900  mm  below  ground  in  level  with existing hume pipe (generally at road crossings) level including excavation, sand bedding, laying of baked bricks  on  side  and  top,  temporary  re-instartment,  back  filling,  dewatering  consolidation,  if  necessary, disposal  of  excess  earth  with  in  the  radius  of  500mm.  etc.  providing   brass  cable  number  tag  as  per drawing, specifications and as per the instructions of Consultants / Architects and of the following sizes :</t>
  </si>
  <si>
    <t>Aluminium Armoured Cables</t>
  </si>
  <si>
    <t>Supplying, erecting &amp; terminating FR XLPE insulated, galvanised steel formed wire armoured (strip) cable 1100  V,  3½  core  185  sq.  mm.  aluminium   conductor  complete  erected  with  glands  &amp;  lugs,  on  wall/ trusses/pole or laid in provided trench/ pipe  as per specification no. CB-LT/AL</t>
  </si>
  <si>
    <t>Supplying, erecting &amp; terminating FR XLPE insulated, galvanised steel formed wire armoured (strip) cable 1100  V,  3½  core  150  sq.  mm.  aluminium   conductor  complete  erected  with  glands  &amp;  lugs,  on  wall/ trusses/pole or laid in provided trench/ pipe  as per specification no. CB-LT/AL</t>
  </si>
  <si>
    <t>Supplying,  erecting  &amp;  terminating  FR  XLPE  insulated,  galvanised  steel  formed  wire  armoured   (strip) cable 1100 V, 4 core  16   sq. mm. aluminium  conductor complete  erected with glands &amp; lugs, on wall/ trusses/pole  or laid in provided trench/ pipe as per specification no. CB-LT/AL</t>
  </si>
  <si>
    <t>3.5 C x 185 Sq.mm Al Arm. XLPE</t>
  </si>
  <si>
    <t>3.5 C x 150 Sq.mm Al Arm. XLPE</t>
  </si>
  <si>
    <t>3.5 C x 95 Sq.mm Al Arm. XLPE</t>
  </si>
  <si>
    <t>4 C x 16 Sq.mm Al Arm. XLPE</t>
  </si>
  <si>
    <t>LIFT CABLES</t>
  </si>
  <si>
    <t>Supplying,   erecting     &amp;   terminating  FR   XLPE    insulated,    galvanised    steel  formed   wire   armoured (strip)  cable 1100 V, 4 core    10  sq.  mm.  copper conductor   complete erected with glands &amp; lugs, on wall/ trusses/ pole or laid in provided trench/ pipe as per specification no. CB-LT/CU</t>
  </si>
  <si>
    <t>LIFT SHAFT LIGHTING JOB</t>
  </si>
  <si>
    <t>Light point &amp; plug point on wooden box with 10A switch (2 Nos.) + 10A socket (1 No).</t>
  </si>
  <si>
    <t>OUTDOOR LIGHTING</t>
  </si>
  <si>
    <t>Hensel make IP65 Box of 96mmX96mmX110mm + 4 Way Connector + M20 Glands</t>
  </si>
  <si>
    <t>Design,         Fabrication,        Supply,        Erection,        Testing,   Commissioning   along   with   Five   Year Operation  &amp;  Annual  Comprehensive     Maintenance     Contract     for  Puzzle  Parking  etc.  complete  with directions   and   approval   of   the   clients   &amp; Architect etc complete.</t>
  </si>
  <si>
    <t>Four Wheelar Car Parking</t>
  </si>
  <si>
    <t>Two Wheelar Parking</t>
  </si>
  <si>
    <t>Design, Fabrication,  Supply, Erection,  Testing, Commissioning along with Five Year Operation &amp; Annual Comprehensive     Maintenance     Contract     for     5     Levels  heavy  duty Hydraulic  system  based  Car  / Vehicular   Lift   System   within   the   available   Shaft   sizeas  per  drawingsand    Hydraulic  –  3000  kg capacity Hydraulic lift for B4+B3+B2+B1+GR+UG+1 in MS cabin &amp; MS 6 panel Centre opening auto door. however  as  per  the discretion,   directions   and   approval   of   the   clients   &amp; Architect etc complete.</t>
  </si>
  <si>
    <t>HVAC SYSTEM</t>
  </si>
  <si>
    <t>-</t>
  </si>
  <si>
    <t>18  HP  Top  Discharge  (18H)  Supplying,  erecting,  testing  and  commissioning  of  18HP,  VRF/VRV  air conditioning  system  outdoor  unit  (ODU)  complies  type-IV  OEM  standards  working  on  HFC  refrigerant R410A or other required/suitable green equivalent refrigerant, for minimum cooling capacity as delivering 100% capacity at 47° C, non stop cooling even at 56°  C and  coefficient of  performance (COP)  3.00 to 4.00, modular type vertical hot air discharge suitable for longer  piping range upto 1000 metre operation in cooling   mode   with   inverter/digital   VRF/VRV   technology   microprocessor   based   control  compressor starter/control  panel  with  scroll  compressor,  air  cooled  copper  condenser  coil  of  suitable  shape  for increasing maximum  heat transfer area, rain protection cover, built in oil separator, accumulator  and oil receiver,  copper  tube  aluminium  fin  air  cooled   condenser,  condenser  fan  with  motor  suitable  for</t>
  </si>
  <si>
    <t>Supply of VRF IDU : 4 WAY CASSETTE</t>
  </si>
  <si>
    <t>2  TR  4  Way  Cassette  -Supply,  installation,  testing  and  commissioning  of  VRF/VRV  based  ceiling suspended  4  Way  cassette  room/indoor  unit  (IDU-compact/standard  size)  of  nominal  cooling  capacity 2.0TR (618 cfm) having EER as per BEE standards and specifications, suitable as per site requirement with  swing  louvers  and  adjustable  blades  from  sides.  IDU  with  drainage  arrangements,  fan,  refrigerant liquid and refrigerant piping, cordless remote control, and fresh air port etc. IDU shall have anti corrosive coating suitable for coastal area  in all respects suitable  to operate  on 1-phase, 230V, 50Hz, AC supply complete.  The  unit  consisting  with  any  additional  refrigerant  and  oil  charge  as  per  requirement  during installation.</t>
  </si>
  <si>
    <t>1.6  TR  4  Way  Cassette  -  Supply,  installation,  testing  and  commissioning  of  VRF/VRV  based  ceiling suspended 4 Way cassette room/indoor unit (IDU-compact/standard size) of nominal cooling capacity 1.6 TR (618 cfm) having EER as per BEE standards and specifications, suitable as per site requirement with swing louvers and adjustable blades from sides. IDU  with drainage  arrangements, fan, refrigerant liquid and  refrigerant  piping,  cordless  remote  control,  and  fresh  air  port  etc.  IDU  shall  have  anti  corrosive coating suitable for coastal area  in all respects suitable  to operate  on 1-phase, 230V, 50Hz, AC supply complete.  The  unit  consisting  with  any  additional  refrigerant  and  oil  charge  as  per  requirement  during installation.</t>
  </si>
  <si>
    <t>COMPACT CASSETTE</t>
  </si>
  <si>
    <t>1  TR  Compact  Cassette-   Supply,  installation,  testing  and  commissioning  of  VRF/VRV  based  ceiling suspended  4  Way  cassette  room/indoor  unit  (IDU-compact/standard  size)  of  nominal  cooling  capacity 1.0TR having EER as per BEE standards and specifications, suitable as per site requirement with swing louvers  and  adjustable  blades  from  sides.  IDU  with  drainage  arrangements,  fan,  refrigerant  liquid  and refrigerant  piping,  cordless  remote  control, and  fresh air  port etc.  IDU  shall  have  anti  corrosive  coating suitable for coastal area in all respects suitable to operate on 1-phase, 230V, 50Hz, AC supply complete. The unit consisting with any additional refrigerant and oil charge as per requirement during installation.</t>
  </si>
  <si>
    <t>0.8  TR  Compact  Cassette  -  Supply,  installation,  testing  and  commissioning  of  VRF/VRV  based  ceiling suspended 4 Way cassette indoor unit (IDU) compact/standard size of nominal cooling capacity 0.8TR ( 441  cfm  )  having  EER  as  per  BEE  standards  and  specifications,  suitable  as  per  site  requirement  with swing louvers and adjustable blades from sides. IDU  with drainage  arrangements, fan, refrigerant liquid and  refrigerant  piping,  cordless  remote  control,  and  fresh  air  port  etc.  IDU  shall  have  anti  corrosive coating suitable for coastal area  in all respects suitable  to operate  on 1-phase, 230V, 50Hz, AC supply complete.  The  unit  consisting  with  any  additional  refrigerant  and  oil  charge  as  per  requirement  during installation.</t>
  </si>
  <si>
    <t>HI WALL</t>
  </si>
  <si>
    <t>1.5 TR  Hi Wall - Supply, installation, testing and commissioning of VRF/VRV  based Hi-wall type indoor unit (IDU) of nominal cooling capacity 1.5TR  having EER as per BEE standards and specifications with multiple speed evaporator fan with motor, copper tube aluminium fin evaporator coil, washable  air filter, insulated  drain  tray,  expansion  device,  cordless  remote  control  with  necessary  controls,  with  3-core copper flexible cord of required length and electrical terminal to receive power supply, etc. IDU shall have anticorrosive coating suitable for coastal area. Unit shall be suitable for indoor wall mounting, having an electronic control console, provided with suitable mounting brackets with any additional refrigerant and oil charge as per the requirement during installation, connected to the system complete</t>
  </si>
  <si>
    <t>Central  Remote  controler-Supplying,  erecting,  testing  and  commissioning  centralised  programmable remote control panel (HMI) touch manager controls minimum 16 system of 64 ODU's can be controlled and  up to  992  IDU's can be  individually mounted  and controlled  indoor units  having colour  min 200mm size  LCD  touch  panel,  yearly  schedule,  power  proportional  distribution  function,  temperature  limitation, history function complete erected on wall integrated with provided fire alarm system.</t>
  </si>
  <si>
    <t>HI WALL - 3 star inverter</t>
  </si>
  <si>
    <t>2 TR Hi Wall- Supplying, installing, testing &amp; commissioning split type variable speed inverter technology with minimum 3 to 1 convertible mode for compressor, room air conditioning unit 1.7TR to 2.0TR capacity having ISEER minimum 3.8 to maximum 4.39 suitable to operate on 250V, 50 Hz, A.C. supply having 1 no of air handling unit hi-wall/floor mounting type complete with refrigerant R32 having copper condenser, minimum  2.5PM  filter,  self  diagnosis  feature,  stabilizer  free  operation  &amp;  temperature  display  on  indoor unit, noise level maximum 50dBA at position as per specification no. APAC/ WAC</t>
  </si>
  <si>
    <t>1.5  TR  Hi  Wall  -  Supplying,  installing,  testing  &amp;  commissioning  split  type  variable  speed  inverter technology  with  minimum  3  to  1  convertible  mode  for  compressor,  room  air  conditioning  unit  1.5TR capacity having ISEER minimum 3.8 to maximum 4.39 suitable to operate on 250V, 50 Hz, A.C. supply having 1  no  of  air handling unit hi-wall/floor  mounting type  complete with refrigerant R32  having copper condenser, minimum 2.5PM filter, self  diagnosis feature, stabilizer free  operation &amp;  temperature display on indoor unit, noise level maximum 50dBA at position as per specification no. APAC/ WAC</t>
  </si>
  <si>
    <t>REFRIGERANT COPPER PIPING</t>
  </si>
  <si>
    <t>ELECTRICAL CABLING FOR CONNECTING IDU TO ODU</t>
  </si>
  <si>
    <t>SITC  of  3  core  1.5sqmm  cable  for  VRF  System  -  Supplying  and  erecting  PVC  insulated  PVC  round sheathed  1.5  sq.mm  (30  no.  x0.25  mm  dia.)  3  core  flexible  multi  stranded  copper  Industrial  cable  for voltage grade up to 1.1 kV</t>
  </si>
  <si>
    <t>SITC  of  2  core  1.5sqmm  cable  for  DX  System-   Supplying,  erecting  &amp;  terminating  FR  XLPE  insulated, galvanised  steel  formed  wire  armoured  (strip)  cable  1100  V,  2  core  2.5  sq.  mm.  copper  conductor complete  erected  with  glands  &amp;  lugs,  on  wall/  trusses/  pole  or  laid  in  provided  trench/  pipe  as  per specification no. CB-LT/CU</t>
  </si>
  <si>
    <t>DRAIN PIPING &amp; TOILET EXHAUST</t>
  </si>
  <si>
    <t>Supply and installation of 32 mm dia Drain piping in hard PVC with 9mm insulation sleave and all fittings, supports and clamps</t>
  </si>
  <si>
    <t>Supply and installation of 25 mm dia Drain piping in hard PVC with 9mm insulation sleave and all fittings, supports and clamps</t>
  </si>
  <si>
    <t>Supply and installation of 40 mm dia Drain piping in hard PVC with 9mm insulation sleave and all fittings, supports and clamps</t>
  </si>
  <si>
    <t>Ventilation Fans</t>
  </si>
  <si>
    <t>Ducting Rectangular ducting</t>
  </si>
  <si>
    <t>sqm</t>
  </si>
  <si>
    <t>Supply and installation of PVC disc valve for toilet exhaust</t>
  </si>
  <si>
    <t>Basement Ventilation</t>
  </si>
  <si>
    <t>Fans</t>
  </si>
  <si>
    <t>Each</t>
  </si>
  <si>
    <t>PLC Panel</t>
  </si>
  <si>
    <t>LOGIC CONTROL PLC PANEL to Control Start/Stop &amp; speed change in all fans in basement including Jet Fans, fans from Low to  high speed  based on the CO Level in the Basement. All these  fans should also be SWITCHED on in full speed incase of receipt of FIRE Signal. The Logical Operation of NORMAL mode and FIRE mode is desired from PLC. Vendor Should submit SLD and GA drawings for Consultants approval.                                                                      Compartmentalized  Electrical  MCC  Panel  as  per  IS standard 8623 with Protection Class of IP 56 and Fault level of 25kA. The panel made out of 14 SWG CRCA  sheet  finished  with  Siemens  Grey  Painting.  The  Panel  consists  suitable  Incomer  from  Fire Emergency panel. Outgoing Feeders along with Starters for 2B Basement exhaust ,fresh and jet fans and Basement1  exhaust,fresh  and  jet  fans and  also  to  fire  mode  exhaust fans  at lower  ground  floor  with 2 nos.  spare  feeders,  MCCB,  metering  Panel,  top  cable  entry,  aluminium  bus  bar  and  custom  built  PLC logic  controller  with  necessary control  wiring  etc.  Each  Feeder  shall  have  TPN  MCB,  two  Starters and indication lamps, toggle switch for two speed operations and Electrical interlock for two speed functions. It Should control the JET Fans for demand ventilation with a Logic. 25 % Consider on Higher Side for  All Switch Gear   ,All Cable  should  have  Copper  Polycab only   , Each level panel on  / off  / Trip  have  Dual Realy for BMS Provision . Entire Panel should be TYPE 2 Co-ordination only  Acceptd . Material is to use as Per Make List only  .. All System is to operated on Touch Panel HMI only  .</t>
  </si>
  <si>
    <t>CFD Analysis</t>
  </si>
  <si>
    <t>CO Sensors</t>
  </si>
  <si>
    <t>Supply, Installation, Testing &amp; Commissioning of CO Sensors</t>
  </si>
  <si>
    <t>Supply, Installation, Testing &amp; Commissionin of Cables</t>
  </si>
  <si>
    <t>6 C× 1.5 SQMM  Cu . armoured cables for Jet fan  -Supplying, installing, testing and commissioning FR, XLPE armoured cable 8 core 1.5 sq.mm. copper conductor complete erected on wall/ ceiling complete as per specification no. CB-LT/CU</t>
  </si>
  <si>
    <t>3 C× 8   SQMM  Cu . armoured cables for  Axial fan ( Vendor to confirm Cable Size as per fan selection)- Supplying, erecting &amp; terminating FR XLPE insulated, galvanised steel formed wire armoured (strip) cable 1100 V, 3 core 10 sq. mm. copper conductor complete erected with glands &amp; lugs, on wall/ trusses/ pole or laid in provided trench/ pipe as per specification no. CB-LT/CU</t>
  </si>
  <si>
    <t>4 C× 0.75 SQMM Cu . armoured cables   for Co-sensors  - Sheilded -  Supplying, erecting &amp; terminating FR XLPE insulated, galvanised steel formed wire armoured (strip) cable 1100 V, 4 core 4 sq. mm. copper conductor complete erected with glands &amp; lugs, on wall/ trusses/ pole or laid in provided trench/ pipe as per specification no. CB-LT/CU</t>
  </si>
  <si>
    <t>Ducting</t>
  </si>
  <si>
    <t>Supply,  Installation,  Testing  &amp;  Commissioning  of  Ducting  for  Tube  Axial  Fans  -  Ducting  0.70  mm  (  22 SWG ) Rectangular ducting- Supplying and erecting GI sheet 0.8 mm  (22 SWG)  having zinc  coating of 275 microns with galvanization process compliance to IS 2629:1985 to be used for fabrication of boxes panel boards etc. including cutting, bending, drilling, welding, riveting etc. and painting with one coat of red lead paint and 2 coats of enamel paint.</t>
  </si>
  <si>
    <t>Sqmt</t>
  </si>
  <si>
    <r>
      <rPr>
        <b/>
        <sz val="11"/>
        <rFont val="Arial"/>
        <family val="2"/>
      </rPr>
      <t>Item
No.</t>
    </r>
  </si>
  <si>
    <r>
      <rPr>
        <sz val="11"/>
        <rFont val="Microsoft Sans Serif"/>
        <family val="2"/>
      </rPr>
      <t>Supplying  and  erecting  G.I.  pipe  ‘C’  class  ERW  75/80  mm  dia  with  necessary  fittings  complete  as  per
specification no. FF-PP</t>
    </r>
  </si>
  <si>
    <r>
      <rPr>
        <sz val="11"/>
        <rFont val="Microsoft Sans Serif"/>
        <family val="2"/>
      </rPr>
      <t xml:space="preserve">Supplying  and  erecting  G.I.  pipe  ‘C’  class  ERW  </t>
    </r>
    <r>
      <rPr>
        <b/>
        <sz val="11"/>
        <rFont val="Arial"/>
        <family val="2"/>
      </rPr>
      <t xml:space="preserve">150  mm  dia  </t>
    </r>
    <r>
      <rPr>
        <sz val="11"/>
        <rFont val="Microsoft Sans Serif"/>
        <family val="2"/>
      </rPr>
      <t>with  necessary  fittings  complete  as  per specification no. FF-PP</t>
    </r>
  </si>
  <si>
    <r>
      <rPr>
        <sz val="11"/>
        <rFont val="Microsoft Sans Serif"/>
        <family val="2"/>
      </rPr>
      <t xml:space="preserve">Supplying  and  erecting  G.I.  pipe  ‘C’  class  ERW  </t>
    </r>
    <r>
      <rPr>
        <b/>
        <sz val="11"/>
        <rFont val="Arial"/>
        <family val="2"/>
      </rPr>
      <t xml:space="preserve">200  mm  dia  </t>
    </r>
    <r>
      <rPr>
        <sz val="11"/>
        <rFont val="Microsoft Sans Serif"/>
        <family val="2"/>
      </rPr>
      <t>with  necessary  fittings  complete  as  per specification no. FF-PP</t>
    </r>
  </si>
  <si>
    <r>
      <rPr>
        <sz val="11"/>
        <rFont val="Microsoft Sans Serif"/>
        <family val="2"/>
      </rPr>
      <t xml:space="preserve">Supplying and erecting </t>
    </r>
    <r>
      <rPr>
        <b/>
        <sz val="11"/>
        <rFont val="Arial"/>
        <family val="2"/>
      </rPr>
      <t xml:space="preserve">150 mm dia. </t>
    </r>
    <r>
      <rPr>
        <sz val="11"/>
        <rFont val="Microsoft Sans Serif"/>
        <family val="2"/>
      </rPr>
      <t xml:space="preserve">cast iron double flange </t>
    </r>
    <r>
      <rPr>
        <b/>
        <sz val="11"/>
        <rFont val="Arial"/>
        <family val="2"/>
      </rPr>
      <t xml:space="preserve">butterfly valve </t>
    </r>
    <r>
      <rPr>
        <sz val="11"/>
        <rFont val="Microsoft Sans Serif"/>
        <family val="2"/>
      </rPr>
      <t>of size complete with PN16 pressure rating, as per specification no. FF-VL/BFV</t>
    </r>
  </si>
  <si>
    <r>
      <rPr>
        <sz val="11"/>
        <rFont val="Microsoft Sans Serif"/>
        <family val="2"/>
      </rPr>
      <t xml:space="preserve">Supplying and erecting </t>
    </r>
    <r>
      <rPr>
        <b/>
        <sz val="11"/>
        <rFont val="Arial"/>
        <family val="2"/>
      </rPr>
      <t xml:space="preserve">75/80 mm dia </t>
    </r>
    <r>
      <rPr>
        <sz val="11"/>
        <rFont val="Microsoft Sans Serif"/>
        <family val="2"/>
      </rPr>
      <t xml:space="preserve">Cast Iron end line </t>
    </r>
    <r>
      <rPr>
        <b/>
        <sz val="11"/>
        <rFont val="Arial"/>
        <family val="2"/>
      </rPr>
      <t xml:space="preserve">strainer of Y-type </t>
    </r>
    <r>
      <rPr>
        <sz val="11"/>
        <rFont val="Microsoft Sans Serif"/>
        <family val="2"/>
      </rPr>
      <t>flanged end pattern, PN16 pressure rating, SS screen, end connection with Flanged / Screwed / Socket Weld / Butt Weld End etc with standard OAR (open area Ratio) for positive suction complete as per specification no. FF-VL/ELS</t>
    </r>
  </si>
  <si>
    <r>
      <rPr>
        <sz val="11"/>
        <rFont val="Microsoft Sans Serif"/>
        <family val="2"/>
      </rPr>
      <t xml:space="preserve">Supplying  and  erecting  </t>
    </r>
    <r>
      <rPr>
        <b/>
        <sz val="11"/>
        <rFont val="Arial"/>
        <family val="2"/>
      </rPr>
      <t xml:space="preserve">100  mm  dia  </t>
    </r>
    <r>
      <rPr>
        <sz val="11"/>
        <rFont val="Microsoft Sans Serif"/>
        <family val="2"/>
      </rPr>
      <t xml:space="preserve">Cast  Iron  end  line  </t>
    </r>
    <r>
      <rPr>
        <b/>
        <sz val="11"/>
        <rFont val="Arial"/>
        <family val="2"/>
      </rPr>
      <t xml:space="preserve">strainer  of Y-type  </t>
    </r>
    <r>
      <rPr>
        <sz val="11"/>
        <rFont val="Microsoft Sans Serif"/>
        <family val="2"/>
      </rPr>
      <t>flanged  end  pattern,  PN16 pressure rating, SS screen, end connection with Flanged / Screwed / Socket Weld / Butt Weld End etc with standard OAR (open area Ratio) for positive suction complete as per specification no. FF-VL/ELS</t>
    </r>
  </si>
  <si>
    <r>
      <rPr>
        <sz val="11"/>
        <rFont val="Microsoft Sans Serif"/>
        <family val="2"/>
      </rPr>
      <t xml:space="preserve">Supplying and  erecting </t>
    </r>
    <r>
      <rPr>
        <b/>
        <sz val="11"/>
        <rFont val="Arial"/>
        <family val="2"/>
      </rPr>
      <t xml:space="preserve">150 mm dia </t>
    </r>
    <r>
      <rPr>
        <sz val="11"/>
        <rFont val="Microsoft Sans Serif"/>
        <family val="2"/>
      </rPr>
      <t xml:space="preserve">Cast  Iron end  line  </t>
    </r>
    <r>
      <rPr>
        <b/>
        <sz val="11"/>
        <rFont val="Arial"/>
        <family val="2"/>
      </rPr>
      <t xml:space="preserve">strainer of Y-type  </t>
    </r>
    <r>
      <rPr>
        <sz val="11"/>
        <rFont val="Microsoft Sans Serif"/>
        <family val="2"/>
      </rPr>
      <t>flanged  end  pattern, PN16 pressure rating, SS screen, end connection with Flanged / Screwed / Socket Weld / Butt Weld End etc with standard OAR (open area Ratio) for positive suction complete as per specification no. FF-VL/ELS</t>
    </r>
  </si>
  <si>
    <r>
      <rPr>
        <sz val="11"/>
        <rFont val="Microsoft Sans Serif"/>
        <family val="2"/>
      </rPr>
      <t>Supplying and erecting 200 mm dia Cast Iron end line strainer of Y-type
flanged end pattern, PN16 pressure rating, screen of SS end connection with Flanged / Screwed / Socket Weld  /  Butt  Weld  End  etc  with  standard  OAR  (open  area  Ratio)  for  positive  suction  complete  as  per specification no. FF-VL/ELS</t>
    </r>
  </si>
  <si>
    <r>
      <rPr>
        <sz val="11"/>
        <rFont val="Microsoft Sans Serif"/>
        <family val="2"/>
      </rPr>
      <t xml:space="preserve">Supplying and erecting </t>
    </r>
    <r>
      <rPr>
        <b/>
        <sz val="11"/>
        <rFont val="Arial"/>
        <family val="2"/>
      </rPr>
      <t xml:space="preserve">75/80 mm dia </t>
    </r>
    <r>
      <rPr>
        <sz val="11"/>
        <rFont val="Microsoft Sans Serif"/>
        <family val="2"/>
      </rPr>
      <t xml:space="preserve">cast iron double flange </t>
    </r>
    <r>
      <rPr>
        <b/>
        <sz val="11"/>
        <rFont val="Arial"/>
        <family val="2"/>
      </rPr>
      <t xml:space="preserve">NRV </t>
    </r>
    <r>
      <rPr>
        <sz val="11"/>
        <rFont val="Microsoft Sans Serif"/>
        <family val="2"/>
      </rPr>
      <t>complete with PN16 pressure rating, as per specification no. FF-VL/NRV</t>
    </r>
  </si>
  <si>
    <r>
      <rPr>
        <sz val="11"/>
        <rFont val="Microsoft Sans Serif"/>
        <family val="2"/>
      </rPr>
      <t xml:space="preserve">Supplying and erecting </t>
    </r>
    <r>
      <rPr>
        <b/>
        <sz val="11"/>
        <rFont val="Arial"/>
        <family val="2"/>
      </rPr>
      <t xml:space="preserve">100 mm dia </t>
    </r>
    <r>
      <rPr>
        <sz val="11"/>
        <rFont val="Microsoft Sans Serif"/>
        <family val="2"/>
      </rPr>
      <t xml:space="preserve">cast iron double flange </t>
    </r>
    <r>
      <rPr>
        <b/>
        <sz val="11"/>
        <rFont val="Arial"/>
        <family val="2"/>
      </rPr>
      <t xml:space="preserve">NRV </t>
    </r>
    <r>
      <rPr>
        <sz val="11"/>
        <rFont val="Microsoft Sans Serif"/>
        <family val="2"/>
      </rPr>
      <t>complete with PN16 pressure rating, as per specification no. FF-VL/NRV</t>
    </r>
  </si>
  <si>
    <r>
      <rPr>
        <sz val="11"/>
        <rFont val="Microsoft Sans Serif"/>
        <family val="2"/>
      </rPr>
      <t xml:space="preserve">Supplying and erecting </t>
    </r>
    <r>
      <rPr>
        <b/>
        <sz val="11"/>
        <rFont val="Arial"/>
        <family val="2"/>
      </rPr>
      <t xml:space="preserve">150 mm dia </t>
    </r>
    <r>
      <rPr>
        <sz val="11"/>
        <rFont val="Microsoft Sans Serif"/>
        <family val="2"/>
      </rPr>
      <t xml:space="preserve">cast iron double flange </t>
    </r>
    <r>
      <rPr>
        <b/>
        <sz val="11"/>
        <rFont val="Arial"/>
        <family val="2"/>
      </rPr>
      <t xml:space="preserve">NRV </t>
    </r>
    <r>
      <rPr>
        <sz val="11"/>
        <rFont val="Microsoft Sans Serif"/>
        <family val="2"/>
      </rPr>
      <t>complete with PN16 pressure rating, as per specification no. FF-VL/NRV</t>
    </r>
  </si>
  <si>
    <r>
      <rPr>
        <sz val="11"/>
        <rFont val="Microsoft Sans Serif"/>
        <family val="2"/>
      </rPr>
      <t xml:space="preserve">Supplying and erecting </t>
    </r>
    <r>
      <rPr>
        <b/>
        <sz val="11"/>
        <rFont val="Arial"/>
        <family val="2"/>
      </rPr>
      <t xml:space="preserve">100 mm dia. pressure gauge </t>
    </r>
    <r>
      <rPr>
        <sz val="11"/>
        <rFont val="Microsoft Sans Serif"/>
        <family val="2"/>
      </rPr>
      <t>, 0-300 PSI or 0-14 kg per cm square fitted with 12/15 mm dia. pad cock valve, erected with provided G.I. pipe, elbow etc. complete as per specification no. FF-FFA/PG.</t>
    </r>
  </si>
  <si>
    <r>
      <rPr>
        <sz val="11"/>
        <rFont val="Microsoft Sans Serif"/>
        <family val="2"/>
      </rPr>
      <t xml:space="preserve">Supplying, Installation,testing  &amp;  commissioning  of  </t>
    </r>
    <r>
      <rPr>
        <b/>
        <sz val="11"/>
        <rFont val="Arial"/>
        <family val="2"/>
      </rPr>
      <t xml:space="preserve">MS  pressure vessel  of suitable  capacity &amp;  </t>
    </r>
    <r>
      <rPr>
        <b/>
        <sz val="11"/>
        <color rgb="FFFF0000"/>
        <rFont val="Arial"/>
        <family val="2"/>
      </rPr>
      <t xml:space="preserve">PN 25
</t>
    </r>
    <r>
      <rPr>
        <sz val="11"/>
        <rFont val="Microsoft Sans Serif"/>
        <family val="2"/>
      </rPr>
      <t>with required safety valves and all accessories to make the system complete..</t>
    </r>
  </si>
  <si>
    <r>
      <rPr>
        <sz val="11"/>
        <rFont val="Microsoft Sans Serif"/>
        <family val="2"/>
      </rPr>
      <t xml:space="preserve">Supplying,  installation,  testing  and   commissioning  of  main  fire  pump  (MFP/DP)  suitable  for  water discharge  of  2280  to  2850  LPM  at  90  to  60  m  head  driven  by  76  HP  or  suitable  HP  capacity  </t>
    </r>
    <r>
      <rPr>
        <b/>
        <sz val="11"/>
        <rFont val="Arial"/>
        <family val="2"/>
      </rPr>
      <t xml:space="preserve">diesel engine </t>
    </r>
    <r>
      <rPr>
        <sz val="11"/>
        <rFont val="Microsoft Sans Serif"/>
        <family val="2"/>
      </rPr>
      <t>at required working speed suitable for manual/automatic operation and consisting of following : (a) Horizontal type, single stage, centrifugal casing pump of cast iron body &amp; bronze impeller  with stainless steel shaft(SS410 grade), mechanical seal conforming to IS 1520. (b) Water cooled with radiator, diesel engine conforming to relevant IS standard
complete with auto starting mechanism, 12/24 volts DC electric starting equipment with battery of required AH capacity with necessary charger suitable to work on 230v, 50Hz AC supply, diesel tank of minimum 150ltr capacity with first filling of diesel up to 100% level with necessary piping with valves up to engine
,exhaust pipe extended up to 10 m outside pump house duly insulated with 50 mm thick glass wool with
1.0 mm thick aluminium sheet cladding, residential silencer, instruments and</t>
    </r>
  </si>
  <si>
    <r>
      <rPr>
        <sz val="11"/>
        <rFont val="Microsoft Sans Serif"/>
        <family val="2"/>
      </rPr>
      <t xml:space="preserve">Supplying,  installation,  testing  and  commissioning  of  </t>
    </r>
    <r>
      <rPr>
        <b/>
        <sz val="11"/>
        <rFont val="Arial"/>
        <family val="2"/>
      </rPr>
      <t xml:space="preserve">main  fire  pump  </t>
    </r>
    <r>
      <rPr>
        <sz val="11"/>
        <rFont val="Microsoft Sans Serif"/>
        <family val="2"/>
      </rPr>
      <t>(MFP  /EP)  suitable  for  water discharge of 2280 to 2850LPM at 80 to 60 m head driven by electric motor 415 volts, 3 phase 50 Hz, AC supply of 45kW or of suitable kW capacity for manual/automatic operation and consisting of following : (a) Horizontal  type,  single  stage,  centrifugal/split  casing  pump  of  cast  iron  body  &amp;  bronze  impeller  with stainless steel shaft(SS410  grade), mechanical seal  conforming to  IS  1520.  (b)  Squirrel  cage  induction motor, TEFC, synchronous speed 3000 RPM, suitable for operation with IP 55 protection for enclosure, horizontal foot mounted type with Class-'F' insulation, conforming to IS-325. (c) M.S. fabricated common base plate, coupling, coupling guard, foundation bolts etc. as required</t>
    </r>
  </si>
  <si>
    <r>
      <rPr>
        <sz val="11"/>
        <rFont val="Microsoft Sans Serif"/>
        <family val="2"/>
      </rPr>
      <t>(d) Erected on provided suitable size cement concrete foundation duly plastered with anti vibration pads with perfect aligning, proper levelling complete pump set with accessories duly painted with two coats of synthetic  enamel paint of  fire  red  colour over a  coat of  primer  (ISC  code  536  as per  IS  2932  of  2003)
complete, as per specification no. FF-MFP/SSC/EP</t>
    </r>
  </si>
  <si>
    <r>
      <rPr>
        <sz val="11"/>
        <rFont val="Microsoft Sans Serif"/>
        <family val="2"/>
      </rPr>
      <t xml:space="preserve">Supplying,  installation,  testing  and  commissioning  of  </t>
    </r>
    <r>
      <rPr>
        <b/>
        <sz val="11"/>
        <rFont val="Arial"/>
        <family val="2"/>
      </rPr>
      <t xml:space="preserve">main  fire  pump  </t>
    </r>
    <r>
      <rPr>
        <sz val="11"/>
        <rFont val="Microsoft Sans Serif"/>
        <family val="2"/>
      </rPr>
      <t xml:space="preserve">(MFP  /EP)  suitable  for  water discharge of 2280 to 2850 LPM at </t>
    </r>
    <r>
      <rPr>
        <b/>
        <sz val="11"/>
        <rFont val="Arial"/>
        <family val="2"/>
      </rPr>
      <t xml:space="preserve">90 to 70 m head </t>
    </r>
    <r>
      <rPr>
        <sz val="11"/>
        <rFont val="Microsoft Sans Serif"/>
        <family val="2"/>
      </rPr>
      <t>driven by electric motor 415 volts, 3 phase 50 Hz, AC supply of 55kW or of suitable kW capacity for manual/automatic operation and consisting of following :
(a)  Horizontal  type,  single  stage,  centrifugal/split  casing  pump  of  cast  iron  body  &amp;  bronze  impeller  with stainless steel shaft (SS410 grade), mechanical seal conforming to IS 1520. (b) Squirrel cage induction motor,  TEFC,  synchronous  speed  3000  RPM,  suitable  for  operation  on  with  IP  55  protection  for enclosure, horizontal foot mounted type with Class-'F' insulation, conforming to IS-325. (c) M.S. fabricated common base plate, coupling, coupling guard, foundation bolts etc. as required. (d) Erected on provided suitable  size  cement  concrete  foundation  duly  plastered  with  anti  vibration  pads  with  perfect  aligning, proper levelling complete pump set with accessories duly painted with two coats of synthetic enamel paint of  fire  red  colour  over  a  coat  of  primer  (ISC  code  536  as  per  IS  2932  of  2003)  complete,  as  per specification no. FF-MFP/SSC/EP</t>
    </r>
  </si>
  <si>
    <r>
      <rPr>
        <sz val="11"/>
        <rFont val="Microsoft Sans Serif"/>
        <family val="2"/>
      </rPr>
      <t>For standby main electric motor driven fire hydrant/sprinkler system
pump (MFP- 1 standby), add as follows in the basic cost of Item no 13-5-1 towards required switchgears and  motor  starter  along  with  necessary  accessories  and  updation  of  control  logic  with  interlocking  for operation   of   pumps    MFP=(1working+1standby,   alternate    run   per    start   in   auto   mode)    JP   = (1working+1standby, alternate run per start in auto mode) for main &amp; jockey fire pumps</t>
    </r>
  </si>
  <si>
    <r>
      <rPr>
        <sz val="11"/>
        <rFont val="Microsoft Sans Serif"/>
        <family val="2"/>
      </rPr>
      <t xml:space="preserve">Supplying, installation, testing and commissioning of </t>
    </r>
    <r>
      <rPr>
        <b/>
        <sz val="11"/>
        <rFont val="Arial"/>
        <family val="2"/>
      </rPr>
      <t xml:space="preserve">booster fire pump </t>
    </r>
    <r>
      <rPr>
        <sz val="11"/>
        <rFont val="Microsoft Sans Serif"/>
        <family val="2"/>
      </rPr>
      <t>[BP] suitable for water discharge of 900 LPM at 35 m head driven by electric motor 415 volts, 3 phase 50 Hz, AC supply of 7.5 kW  or of suitable  kW  capacity for manual/automatic  operation and  consisting of  following :  (a)  Horizontal/vertical type, single/multi stage, centrifugal casing pump of cast
iron body &amp; bronze/CI impeller with stainless steel shaft (SS410 grade), mechanical seal conforming to IS 1520. (b) Squirrel cage induction motor, TEFC, synchronous speed 3000 RPM, suitable for operation on with IP 55 protection for enclosure, horizontal foot mounted type with Class-'F' insulation, conforming to IS
325. (c) M.S. fabricated common base plate, coupling, coupling guard, foundation bolts etc. as required. (d)Erected on provided suitable size cement concrete foundation duly plastered  with anti vibration pads with perfect aligning, proper levelling complete pump setwith accessories  duly painted  with two  coats of synthetic  enamel paint of  fire  red  colour over a  coat of  primer  (ISC  code  536  as per  IS  2932  of  2003) complete, as per specification no. FF-MFP/BP</t>
    </r>
  </si>
  <si>
    <r>
      <rPr>
        <sz val="11"/>
        <rFont val="Microsoft Sans Serif"/>
        <family val="2"/>
      </rPr>
      <t xml:space="preserve">Supplying, installation, testing and commissioning of </t>
    </r>
    <r>
      <rPr>
        <b/>
        <sz val="11"/>
        <rFont val="Arial"/>
        <family val="2"/>
      </rPr>
      <t xml:space="preserve">jockey fire pump </t>
    </r>
    <r>
      <rPr>
        <sz val="11"/>
        <rFont val="Microsoft Sans Serif"/>
        <family val="2"/>
      </rPr>
      <t>(JP) suitable for water discharge of 180 to 240 LPM at 90 to 70 m head driven by electric motor 415 volts, 3 phase 50 Hz, AC supply of 9.3 kW   or   of   suitable   kW   capacity   for   manual/automatic   operation   and   consisting   of   following   :   (a) Horizontal/vertical  type,  multi  stage,  centrifugal  casing  pump  of  cast  iron  body  &amp;  bronze  impeller  with stainless steel shaft(SS410  grade), mechanical seal  conforming to  IS  1520.  (b)  Squirrel  cage  induction motor, TEFC, synchronous speed 3000 RPM, suitable
for  operation  with  IP  55  protection  for  enclosure, horizontal  foot mounted  type  with  Class-'F'  insulation, conforming to IS-325.(c) M.S. fabricated common base plate, coupling, coupling guard, foundation bolts etc. as required. (d) Erected on provided suitable size cement concrete foundation duly plastered with anti vibration pads with perfect aligning, proper levelling complete pump set with accessories duly painted with two coats of synthetic enamel paint of fire red colour over a coat of primer (ISC code 536 as per IS 2932 of 2003)complete, as
per specification no. FF-MFP/JP</t>
    </r>
  </si>
  <si>
    <r>
      <rPr>
        <sz val="11"/>
        <rFont val="Microsoft Sans Serif"/>
        <family val="2"/>
      </rPr>
      <t xml:space="preserve">Supplying and  erecting  G.I. pipe  ‘C’  class  ERW  </t>
    </r>
    <r>
      <rPr>
        <b/>
        <sz val="11"/>
        <rFont val="Arial"/>
        <family val="2"/>
      </rPr>
      <t xml:space="preserve">75/80  mm dia  </t>
    </r>
    <r>
      <rPr>
        <sz val="11"/>
        <rFont val="Microsoft Sans Serif"/>
        <family val="2"/>
      </rPr>
      <t>with necessary fittings  complete  as  per specification no. FF-PP.</t>
    </r>
  </si>
  <si>
    <r>
      <rPr>
        <sz val="11"/>
        <rFont val="Microsoft Sans Serif"/>
        <family val="2"/>
      </rPr>
      <t xml:space="preserve">Supplying  and  erecting  G.I.  pipe  ‘C’  class  ERW  </t>
    </r>
    <r>
      <rPr>
        <b/>
        <sz val="11"/>
        <rFont val="Arial"/>
        <family val="2"/>
      </rPr>
      <t xml:space="preserve">100  mm  dia  </t>
    </r>
    <r>
      <rPr>
        <sz val="11"/>
        <rFont val="Microsoft Sans Serif"/>
        <family val="2"/>
      </rPr>
      <t>with  necessary  fittings  complete  as  per specification no. FF-PP</t>
    </r>
  </si>
  <si>
    <r>
      <rPr>
        <sz val="11"/>
        <rFont val="Microsoft Sans Serif"/>
        <family val="2"/>
      </rPr>
      <t xml:space="preserve">Supplying and erecting </t>
    </r>
    <r>
      <rPr>
        <b/>
        <sz val="11"/>
        <rFont val="Arial"/>
        <family val="2"/>
      </rPr>
      <t xml:space="preserve">100 mm dia. </t>
    </r>
    <r>
      <rPr>
        <sz val="11"/>
        <rFont val="Microsoft Sans Serif"/>
        <family val="2"/>
      </rPr>
      <t xml:space="preserve">cast iron double flange </t>
    </r>
    <r>
      <rPr>
        <b/>
        <sz val="11"/>
        <rFont val="Arial"/>
        <family val="2"/>
      </rPr>
      <t xml:space="preserve">butterfly valve </t>
    </r>
    <r>
      <rPr>
        <sz val="11"/>
        <rFont val="Microsoft Sans Serif"/>
        <family val="2"/>
      </rPr>
      <t>of size complete with PN16 pressure rating, as per specification no. FF-VL/BFV</t>
    </r>
  </si>
  <si>
    <r>
      <rPr>
        <sz val="11"/>
        <rFont val="Microsoft Sans Serif"/>
        <family val="2"/>
      </rPr>
      <t>Supplying and erecting 150 mm dia cast iron double flange NRV complete with PN16 pressure rating, as
per specification no. FF-VL/NRV</t>
    </r>
  </si>
  <si>
    <r>
      <rPr>
        <sz val="11"/>
        <rFont val="Microsoft Sans Serif"/>
        <family val="2"/>
      </rPr>
      <t xml:space="preserve">Supply  and  installation  of  </t>
    </r>
    <r>
      <rPr>
        <b/>
        <sz val="11"/>
        <rFont val="Arial"/>
        <family val="2"/>
      </rPr>
      <t xml:space="preserve">S.S  landing  valve  </t>
    </r>
    <r>
      <rPr>
        <sz val="11"/>
        <rFont val="Microsoft Sans Serif"/>
        <family val="2"/>
      </rPr>
      <t>with  PN  16  pressure  rating,  oblique  type  single  outlet confirming  to  IS  5290  completes  with  hose  coupling  adaptor  63  mm  size  instantaneous  spring  lock arrangement and PVC blank cap with ISI mark, provided  with necessary nuts, bolts, gaskets etc.complete
.</t>
    </r>
  </si>
  <si>
    <r>
      <rPr>
        <sz val="11"/>
        <rFont val="Microsoft Sans Serif"/>
        <family val="2"/>
      </rPr>
      <t xml:space="preserve">Supply  and  installation  of  first  aid  fire  </t>
    </r>
    <r>
      <rPr>
        <b/>
        <sz val="11"/>
        <rFont val="Arial"/>
        <family val="2"/>
      </rPr>
      <t xml:space="preserve">hose  of  braided  rubber  </t>
    </r>
    <r>
      <rPr>
        <sz val="11"/>
        <rFont val="Microsoft Sans Serif"/>
        <family val="2"/>
      </rPr>
      <t>suitably  reinforced  of  approved  make 20mm size  near standard length with 10mm tapering branch nozzle in SS, male &amp; female coupling with cut off valve attachment.  Hose to be swinging type well mounted drum &amp; recessing into hose cabinet to suit location including fixing with lead anchor fasteners &amp; bolts etc. complete.</t>
    </r>
  </si>
  <si>
    <r>
      <rPr>
        <sz val="11"/>
        <rFont val="Microsoft Sans Serif"/>
        <family val="2"/>
      </rPr>
      <t xml:space="preserve">Supplying and erecting </t>
    </r>
    <r>
      <rPr>
        <b/>
        <sz val="11"/>
        <rFont val="Arial"/>
        <family val="2"/>
      </rPr>
      <t xml:space="preserve">63mm dia, </t>
    </r>
    <r>
      <rPr>
        <sz val="11"/>
        <rFont val="Microsoft Sans Serif"/>
        <family val="2"/>
      </rPr>
      <t xml:space="preserve">reinforced rubber lined (R.R.L.) </t>
    </r>
    <r>
      <rPr>
        <b/>
        <sz val="11"/>
        <rFont val="Arial"/>
        <family val="2"/>
      </rPr>
      <t>hose pipe</t>
    </r>
    <r>
      <rPr>
        <sz val="11"/>
        <rFont val="Microsoft Sans Serif"/>
        <family val="2"/>
      </rPr>
      <t>, 15m in length, fitted with necessary accessories complete as per specification no. FF-FFA/RRL.</t>
    </r>
  </si>
  <si>
    <r>
      <rPr>
        <sz val="11"/>
        <rFont val="Microsoft Sans Serif"/>
        <family val="2"/>
      </rPr>
      <t xml:space="preserve">Supplying and erecting 20/25mm dia gun metal </t>
    </r>
    <r>
      <rPr>
        <b/>
        <sz val="11"/>
        <rFont val="Arial"/>
        <family val="2"/>
      </rPr>
      <t>air release cock</t>
    </r>
    <r>
      <rPr>
        <sz val="11"/>
        <rFont val="Microsoft Sans Serif"/>
        <family val="2"/>
      </rPr>
      <t>, with  necessary G.I. coupling to be fitted on top of air vessel or on wet riser complete as per specification no. FF-FFA/ARV</t>
    </r>
  </si>
  <si>
    <r>
      <rPr>
        <sz val="11"/>
        <rFont val="Microsoft Sans Serif"/>
        <family val="2"/>
      </rPr>
      <t xml:space="preserve">Supplying  and  installation  of  </t>
    </r>
    <r>
      <rPr>
        <b/>
        <sz val="11"/>
        <rFont val="Arial"/>
        <family val="2"/>
      </rPr>
      <t xml:space="preserve">M.S.  Fabricated  bracket  </t>
    </r>
    <r>
      <rPr>
        <sz val="11"/>
        <rFont val="Microsoft Sans Serif"/>
        <family val="2"/>
      </rPr>
      <t>of  required  size  in  structural  steel  with  all necessary welding &amp; fixing the same &amp; grouting in wall / RCC wall using dash fasteners of required size with clamping the pipe with `U' clamp with nut &amp; bolts with giving one coat of red oxide paint &amp; 2-coat of enamel  paint  of  bracket  etc.  complete.  (  These  supports  are  considered  only  at  vertical  places,  like valves, extra bends etc.&amp; for all floors)</t>
    </r>
  </si>
  <si>
    <r>
      <rPr>
        <sz val="11"/>
        <rFont val="Microsoft Sans Serif"/>
        <family val="2"/>
      </rPr>
      <t xml:space="preserve">S  Supplying and  erecting </t>
    </r>
    <r>
      <rPr>
        <b/>
        <sz val="11"/>
        <rFont val="Arial"/>
        <family val="2"/>
      </rPr>
      <t xml:space="preserve">100 mm dia </t>
    </r>
    <r>
      <rPr>
        <sz val="11"/>
        <rFont val="Microsoft Sans Serif"/>
        <family val="2"/>
      </rPr>
      <t>Cast  Iron end  line  strainer  of  Y-type  flanged  end  pattern, PN16 pressure rating, SS screen, end connection with Flanged / Screwed / Socket Weld / Butt Weld End etc with standard OAR (open area Ratio) for positive suction complete as per specification no. FF-VL/ELS.</t>
    </r>
  </si>
  <si>
    <r>
      <rPr>
        <sz val="11"/>
        <rFont val="Microsoft Sans Serif"/>
        <family val="2"/>
      </rPr>
      <t>Supplying  and  erecting  G.I.  pipe  ‘C’  class  ERW  25  mm  dia  with  necessary  fittings  complete  as  per
specification no. FF-PP</t>
    </r>
  </si>
  <si>
    <r>
      <rPr>
        <sz val="11"/>
        <rFont val="Microsoft Sans Serif"/>
        <family val="2"/>
      </rPr>
      <t>Supplying  and  erecting  G.I.  pipe  ‘C’  class  ERW  50  mm  dia  with  necessary  fittings  complete  as  per
specification no. FF-PP</t>
    </r>
  </si>
  <si>
    <r>
      <rPr>
        <sz val="11"/>
        <rFont val="Microsoft Sans Serif"/>
        <family val="2"/>
      </rPr>
      <t>Supplying  and  erecting  G.I.  pipe  ‘C’  class  ERW  65  mm  dia  with  necessary  fittings  complete  as  per
specification no. FF-PP</t>
    </r>
  </si>
  <si>
    <r>
      <rPr>
        <sz val="11"/>
        <rFont val="Microsoft Sans Serif"/>
        <family val="2"/>
      </rPr>
      <t>Supplying  and  erecting  G.I.  pipe  ‘C’  class  ERW  100  mm  dia  with  necessary  fittings  complete  as  per
specification no. FF-PP</t>
    </r>
  </si>
  <si>
    <r>
      <rPr>
        <sz val="11"/>
        <rFont val="Microsoft Sans Serif"/>
        <family val="2"/>
      </rPr>
      <t>Supplying  and  erecting  G.I.  pipe  ‘C’  class  ERW  150  mm  dia  with  necessary  fittings  complete  as  per
specification no. FF-PP.</t>
    </r>
  </si>
  <si>
    <r>
      <rPr>
        <sz val="11"/>
        <rFont val="Microsoft Sans Serif"/>
        <family val="2"/>
      </rPr>
      <t xml:space="preserve">Supplying,   Installation,testing   &amp;   commissioning   of   CP   Brass,15mm   inlet   spray   pattern,   </t>
    </r>
    <r>
      <rPr>
        <b/>
        <sz val="11"/>
        <rFont val="Arial"/>
        <family val="2"/>
      </rPr>
      <t xml:space="preserve">standard
response  pendant type  sprinkler  </t>
    </r>
    <r>
      <rPr>
        <sz val="11"/>
        <rFont val="Microsoft Sans Serif"/>
        <family val="2"/>
      </rPr>
      <t>heads  (ordinary hazard)  with  quartzoid  bulb  with  temp  rating  of  68 deg. C. K value of sprinkler shall be 80, Sprinkler head shall be</t>
    </r>
  </si>
  <si>
    <r>
      <rPr>
        <sz val="11"/>
        <rFont val="Microsoft Sans Serif"/>
        <family val="2"/>
      </rPr>
      <t xml:space="preserve">Supplying,   Installation,testing   &amp;   commissioning   of   CP   Brass,15mm   inlet   spray   pattern,   </t>
    </r>
    <r>
      <rPr>
        <b/>
        <sz val="11"/>
        <rFont val="Arial"/>
        <family val="2"/>
      </rPr>
      <t xml:space="preserve">standard
response side wall type sprinkler </t>
    </r>
    <r>
      <rPr>
        <sz val="11"/>
        <rFont val="Microsoft Sans Serif"/>
        <family val="2"/>
      </rPr>
      <t>heads  (ordinary hazard) with quartzoid  bulb with temp rating  of  68 deg. C. K value of sprinkler shall be 80, Sprinkler head shall be</t>
    </r>
  </si>
  <si>
    <r>
      <rPr>
        <sz val="11"/>
        <rFont val="Microsoft Sans Serif"/>
        <family val="2"/>
      </rPr>
      <t xml:space="preserve">Supplying,  Installation,testing  &amp;  commissioning  of  approved  make </t>
    </r>
    <r>
      <rPr>
        <b/>
        <sz val="11"/>
        <rFont val="Arial"/>
        <family val="2"/>
      </rPr>
      <t xml:space="preserve">water flow switches </t>
    </r>
    <r>
      <rPr>
        <sz val="11"/>
        <rFont val="Microsoft Sans Serif"/>
        <family val="2"/>
      </rPr>
      <t>( Vane type ) including accessories suitable for up to 150mm dia. pipe as required with potential free contact 2 NO &amp; NC contact. operating at 24-V at MCP (Main Console Panel).  The  flow switch will be  UL approved</t>
    </r>
  </si>
  <si>
    <r>
      <rPr>
        <sz val="11"/>
        <rFont val="Microsoft Sans Serif"/>
        <family val="2"/>
      </rPr>
      <t xml:space="preserve">Supply and installation of </t>
    </r>
    <r>
      <rPr>
        <b/>
        <sz val="11"/>
        <rFont val="Arial"/>
        <family val="2"/>
      </rPr>
      <t xml:space="preserve">Flexible hose pipe of 25mm dia </t>
    </r>
    <r>
      <rPr>
        <sz val="11"/>
        <rFont val="Microsoft Sans Serif"/>
        <family val="2"/>
      </rPr>
      <t>with both end socket for fixing the sprinkler to ranger.Consider  length  of  flexible  piece  as  per  below.  This  product  has  to  be  FM  and  UL  approved. Flexible connectors should be supported with separate expansion bolts &amp; not on the False ceiling frame work.The pressure carrying capacity of hose shall be 12 bar. The supporting arrangement to get approved from Ceiling Vendor prior to execution.</t>
    </r>
  </si>
  <si>
    <r>
      <rPr>
        <sz val="11"/>
        <rFont val="Microsoft Sans Serif"/>
        <family val="2"/>
      </rPr>
      <t xml:space="preserve">Supplying, Installation,testing &amp; commissioning of </t>
    </r>
    <r>
      <rPr>
        <b/>
        <sz val="11"/>
        <rFont val="Arial"/>
        <family val="2"/>
      </rPr>
      <t xml:space="preserve">Rosette plate </t>
    </r>
    <r>
      <rPr>
        <sz val="11"/>
        <rFont val="Microsoft Sans Serif"/>
        <family val="2"/>
      </rPr>
      <t>, with all necessary accessories to make the system complete.</t>
    </r>
  </si>
  <si>
    <r>
      <rPr>
        <sz val="11"/>
        <rFont val="Microsoft Sans Serif"/>
        <family val="2"/>
      </rPr>
      <t xml:space="preserve">Supply and  installation  of  portable  fire  extinguishers  </t>
    </r>
    <r>
      <rPr>
        <b/>
        <sz val="11"/>
        <rFont val="Arial"/>
        <family val="2"/>
      </rPr>
      <t xml:space="preserve">(A,B,C  Type  powder)  </t>
    </r>
    <r>
      <rPr>
        <sz val="11"/>
        <rFont val="Microsoft Sans Serif"/>
        <family val="2"/>
      </rPr>
      <t>with  all  accessories  as  per manufacture's specification., IS : 15683:2006 with wall mounted Bracket.</t>
    </r>
  </si>
  <si>
    <r>
      <rPr>
        <sz val="11"/>
        <color rgb="FF333F4F"/>
        <rFont val="Microsoft Sans Serif"/>
        <family val="2"/>
      </rPr>
      <t>9 Kg Capacity</t>
    </r>
  </si>
  <si>
    <r>
      <rPr>
        <sz val="11"/>
        <color rgb="FF333F4F"/>
        <rFont val="Microsoft Sans Serif"/>
        <family val="2"/>
      </rPr>
      <t>6 Kg Capacity</t>
    </r>
  </si>
  <si>
    <r>
      <rPr>
        <sz val="11"/>
        <rFont val="Microsoft Sans Serif"/>
        <family val="2"/>
      </rPr>
      <t>Supplying &amp; erecting Carbon Dioxide (CO2) fire extinguisher of 4.5 kg. capacity cartridge type conform to IS 2878 /15683 complete erected with necessary clamp made from 50 x 6 mm. M. S. flat with nut &amp; bolts
routed in wall complete.</t>
    </r>
  </si>
  <si>
    <r>
      <rPr>
        <sz val="11"/>
        <rFont val="Microsoft Sans Serif"/>
        <family val="2"/>
      </rPr>
      <t>Supplying &amp;  erecting triple  pole  and neutral distribution  board (TPNDB), SP/TP  MCBs   total   12   ways
/36    poles,    with   door,   1.2mm   thickness  surface/flush   mounted,  IP  43  Protection  on  iron/GI   frame (vertical busbar type) as per specification no. SW-SWR/MCBDB</t>
    </r>
  </si>
  <si>
    <r>
      <rPr>
        <sz val="11"/>
        <rFont val="Microsoft Sans Serif"/>
        <family val="2"/>
      </rPr>
      <t>Supplying, fixing and  commissioning 2  pole, RCBO 6/10/16/20/25A,  with overcurrent,  rated  short-circuit breaking capacity (10 kA) and earth leakage protection, with 30/100/300 mA sensitivity and short circuit
and earth leakage trip indication as per specification no SW-RCCB/RCBO</t>
    </r>
  </si>
  <si>
    <r>
      <rPr>
        <sz val="11"/>
        <rFont val="Microsoft Sans Serif"/>
        <family val="2"/>
      </rPr>
      <t xml:space="preserve">Point wiring for light / ceiling fan / 5A/15A/5+15 socket outlet / 15A outlet for exhaust fan / TPN MCB, A/C outlet  point/TV  Point,.  With  </t>
    </r>
    <r>
      <rPr>
        <b/>
        <sz val="11"/>
        <rFont val="Arial"/>
        <family val="2"/>
      </rPr>
      <t>1.1  KV  grade  FRLS  PVC  insulated  multithreaded  copper  conductor wires</t>
    </r>
    <r>
      <rPr>
        <sz val="11"/>
        <rFont val="Microsoft Sans Serif"/>
        <family val="2"/>
      </rPr>
      <t>, in 25/32 mm dia PVC, with all accessories, exposed in slab / wall or on G.I. spacers fixed with no. 10 nettle fold wood screws with nylon plug complete with all conduit accessories g.i. saddles, MS switch boxes, factory built suitable for modular type switch accessories including 1.00 / 1.5 sq.mm PVC insulated copper earth continuity conductor, switches, sockets etc., / backelite  (straight / angular) lamp holders, 3 plate  ceiling rose  / 3  core  / twin flexible  copper chords, connectors,  painting etc.  as  per  specification &amp; drawings. Note :- Connections shall be done with crimped type tinned copper lugs and washers,  25 /32 mm dia PVC, HMS category with ISI mark , All switches and sockets shall be Modular Type, All sample boxes with accessories / fixtures shall be got approved from Consultants / Architects.</t>
    </r>
  </si>
  <si>
    <r>
      <rPr>
        <sz val="11"/>
        <rFont val="Microsoft Sans Serif"/>
        <family val="2"/>
      </rPr>
      <t>Point wiring for ceiling fan concealed type in min 20 mm FRLS grade HMS PVC conduit  with 1.5 sq.mm. (2+1E)  FRLSH   grade  copper  wires,  modular  type   switch,  earthing  and  required   accessories  as  per
specification No: WG- PW/CW</t>
    </r>
  </si>
  <si>
    <r>
      <rPr>
        <sz val="11"/>
        <rFont val="Microsoft Sans Serif"/>
        <family val="2"/>
      </rPr>
      <t>Supplying and erecting modular type switch 6A / 10A duly erected on provided plate and box with wiring
connections complete.</t>
    </r>
  </si>
  <si>
    <r>
      <rPr>
        <sz val="11"/>
        <rFont val="Microsoft Sans Serif"/>
        <family val="2"/>
      </rPr>
      <t>Supplying  and  erecting  modular  type  switch  16A  duly  erected  on  provided  plate  and  box  with  wiring
connections complete.</t>
    </r>
  </si>
  <si>
    <r>
      <rPr>
        <sz val="11"/>
        <rFont val="Microsoft Sans Serif"/>
        <family val="2"/>
      </rPr>
      <t>Supplying  and  erecting   modular   pop  up  Box  8  module  erected  with  provided  AV/  HDMI  ,  RJ  45,6  A
electrical sockets and switch on provided table.</t>
    </r>
  </si>
  <si>
    <r>
      <rPr>
        <sz val="11"/>
        <rFont val="Microsoft Sans Serif"/>
        <family val="2"/>
      </rPr>
      <t>Supplying   and   erecting HMS PVC conduit  FRLS grade  25 mm dia. with
PVC accessories on wall /ceiling as per specification No: WG-MA/CON.</t>
    </r>
  </si>
  <si>
    <r>
      <rPr>
        <sz val="11"/>
        <rFont val="Microsoft Sans Serif"/>
        <family val="2"/>
      </rPr>
      <t>Supplying &amp; erecting co-axial copper cable low voltage grade tri-shielded RG-6 as per specification No.
WG-TW</t>
    </r>
  </si>
  <si>
    <r>
      <rPr>
        <sz val="11"/>
        <rFont val="Microsoft Sans Serif"/>
        <family val="2"/>
      </rPr>
      <t>Supply, Installation of Crone Box, for min. 50Pair Telephone, including Ferrule numbering &amp; Termination
for Telephone System with Poweder coated MS box  with Name Plate.</t>
    </r>
  </si>
  <si>
    <r>
      <rPr>
        <sz val="11"/>
        <rFont val="Microsoft Sans Serif"/>
        <family val="2"/>
      </rPr>
      <t>Supply, Installation of Crone Box, for min. 20Pair Telephone, including Ferrule numbering &amp; Termination
for Telephone System with Poweder coated MS box  with Name Plate.</t>
    </r>
  </si>
  <si>
    <r>
      <rPr>
        <sz val="11"/>
        <rFont val="Microsoft Sans Serif"/>
        <family val="2"/>
      </rPr>
      <t>Supplying and laying of PVC insulated copper conductors as  follows, through already laid raceway/PVC
Conduit for computer /raw power.</t>
    </r>
  </si>
  <si>
    <r>
      <rPr>
        <sz val="11"/>
        <rFont val="Microsoft Sans Serif"/>
        <family val="2"/>
      </rPr>
      <t>Supplying and erecting iron work, sheet metal work consisting of CRCA sheets, various sections of iron, plates, chequered plates, rods, bars, MS pipes, etc. for panel board or any other purpose with bending, cutting, drilling and  welding complete  erected  at the  position with necessary materials duly  painted  with one coat of red oxide and two coats of enamel paint to match the switchgears or as per directions by the
authority.</t>
    </r>
  </si>
  <si>
    <r>
      <rPr>
        <sz val="11"/>
        <rFont val="Microsoft Sans Serif"/>
        <family val="2"/>
      </rPr>
      <t>Supplying,  erecting,  testing  and  commissioning  of  20kVA  capacity  online  pure  sine  wave,  with  backup time of</t>
    </r>
    <r>
      <rPr>
        <sz val="11"/>
        <rFont val="Times New Roman"/>
        <family val="1"/>
      </rPr>
      <t xml:space="preserve">           </t>
    </r>
    <r>
      <rPr>
        <sz val="11"/>
        <rFont val="Microsoft Sans Serif"/>
        <family val="2"/>
      </rPr>
      <t>hrs. PWM &amp; IGBT based UPS with 0.9 to unity output pf, 3 phase input and 3 phase output
complete with all protections as per specification no. AP-UPS</t>
    </r>
  </si>
  <si>
    <r>
      <rPr>
        <sz val="11"/>
        <rFont val="Microsoft Sans Serif"/>
        <family val="2"/>
      </rPr>
      <t>Supplying  &amp;  erecting triple  pole  and  neutral distribution  board  (TPNDB),  SP/TP  MCBs  total 4  ways  /12 Poles,  with  door,  1.2mm  thickness  surface/flush    mounted,  IP  43  Protection  on  iron/GI  frame  (vertical
busbar type) as per specification no. SW-SWR/MCBDB</t>
    </r>
  </si>
  <si>
    <r>
      <rPr>
        <sz val="11"/>
        <rFont val="Microsoft Sans Serif"/>
        <family val="2"/>
      </rPr>
      <t>Supplying, erecting &amp; marking TPMCB 40A to 63A, with rated short - circuit breaking capacity (Icn) 10kA
in provided distribution board as per specification no. SW-SWR/MCB</t>
    </r>
  </si>
  <si>
    <r>
      <rPr>
        <sz val="11"/>
        <rFont val="Microsoft Sans Serif"/>
        <family val="2"/>
      </rPr>
      <t>Supplying  &amp;  erecting triple  pole  and  neutral distribution  board  (TPNDB),  SP/TP  MCBs  total 4  ways  /12 Poles,  with  door,  1.2mm  thickness  surface/flush   mounted,  IP  43  Protection  on  iron/GI  frame  (vertical
busbar type) as per specification no. SW-SWR/MCBDB</t>
    </r>
  </si>
  <si>
    <r>
      <rPr>
        <sz val="11"/>
        <rFont val="Microsoft Sans Serif"/>
        <family val="2"/>
      </rPr>
      <t>Supplying, erecting &amp; marking TPMCB 40A to 63A, with rated short - circuit breaking capacity (Icn) 10kA in provided distribution board as per specification
no. SW-SWR/MCB</t>
    </r>
  </si>
  <si>
    <r>
      <rPr>
        <sz val="11"/>
        <rFont val="Microsoft Sans Serif"/>
        <family val="2"/>
      </rPr>
      <t>Supplying, erecting &amp; marking TPMCB 6A to 32A, with rated short - circuit breaking capacity (Icn) 10kA in
provided distribution board as per specification no. SW-SWR/MCB</t>
    </r>
  </si>
  <si>
    <r>
      <rPr>
        <sz val="11"/>
        <rFont val="Microsoft Sans Serif"/>
        <family val="2"/>
      </rPr>
      <t>SITC of Electric Traction Passenger  Lift  with
·       Rated capacity :- 13 Passenger/884Kg
·       Floors :-  G+1 floor (2 Stops/2 Landings)
·       Travel :- 3 to 4.2 mtrs.
·       Location of Lift Machine:- MR/MRL
·       Rated speed :- 1.0mps VS
·       Car/Landing door  clear opening  of 900/1000  mm  wide x 2000 mm high
·       Clear Car  size of ......mm wide x ......mm deep x  2250mm high
·       Lift shaft available having clear size of  ......mm wide x</t>
    </r>
    <r>
      <rPr>
        <sz val="11"/>
        <rFont val="Times New Roman"/>
        <family val="1"/>
      </rPr>
      <t xml:space="preserve">        </t>
    </r>
    <r>
      <rPr>
        <sz val="11"/>
        <rFont val="Microsoft Sans Serif"/>
        <family val="2"/>
      </rPr>
      <t>mm deep,
......mm Pit depth,</t>
    </r>
    <r>
      <rPr>
        <sz val="11"/>
        <rFont val="Times New Roman"/>
        <family val="1"/>
      </rPr>
      <t xml:space="preserve">              </t>
    </r>
    <r>
      <rPr>
        <sz val="11"/>
        <rFont val="Microsoft Sans Serif"/>
        <family val="2"/>
      </rPr>
      <t>mm Overhead.
·       Doors  type :- COPO/TOPO Doors with frame made from SS 304 grade solid(non-cladded) sheet of
1.5mm thick in hairline finish for car and all landing doors with SS door architraves/frames  The lift doors shall  have  minimum   1  hour  fire  rating   (with  submission   of  necessary   valid  test  certificate   issued  by NABL accredited  or Independent test laboratory).
·       Lift car enclosure made from SS 304 grade solid (non-cladded) sheet of
1.5mm, thick with hairline finish with frame made from MS girders, bracing of adequate size with minimum safety  factor  of  5,  with  Toe  Guard  Apron,  with  necessary  false  ceiling  with  adequate  LED  lights, blower/fan for ventilation &amp; SS chequered plate flooring, handrails, mirror,  emergency  light etc. The  lift car interior design shall be done as per the directions of engineer in charge.
·        COP with SS face plate having metallic push buttons with Braille code &amp; luminous indicator around button with FPI, scrolling UP/DN LED indicator &amp; with / without attendant key  switch, OWD   with audio- visual  alarm, VAS in Marathi, Hindi &amp; English with intercom system with telephone instrument in Lift car, LMR &amp; FCC/ground floor.
·       LOP with SS face plate having recess/surface push button  box for all landings with scrolling UP/DN LED indicator having metallic push buttons with Braille code &amp; luminous indicator around button with CPI, Lift car arrival &amp; next travel direction audio-visual indication at all landings.</t>
    </r>
  </si>
  <si>
    <r>
      <rPr>
        <sz val="11"/>
        <rFont val="Microsoft Sans Serif"/>
        <family val="2"/>
      </rPr>
      <t>Supplying and erecting LED square / circular Max. 7W down lighter/ Panel Light having pressure die-cast aluminium housing, polystyrene diffuser having system lumens output of Min. 770 Lumens, min. efficacy of 110 lumen/W, CRI&gt;80, CCT upto 6500K, Beam Angle of 120 deg., max. ripple of 5%, THD&lt;10%, p.f.
&gt;0.95,  operating  range  of  120-270V,  surge  protection  of  2.5  kV,  Life  class  of  50,000  Hrs.  at  L70B50, including driver, having mounting
arrangement with board for surface type or spring loaded mounting clips complete with 3 years warranty.</t>
    </r>
  </si>
  <si>
    <r>
      <rPr>
        <sz val="11"/>
        <rFont val="Microsoft Sans Serif"/>
        <family val="2"/>
      </rPr>
      <t>Supplying and erecting regular/ standard model ceiling fan of 600mm. sweep complete erected in position
as per specification no. FG-FN/CF</t>
    </r>
  </si>
  <si>
    <r>
      <rPr>
        <sz val="11"/>
        <rFont val="Microsoft Sans Serif"/>
        <family val="2"/>
      </rPr>
      <t>Supplying  and  erecting  regular/  standard  model  ceiling  fan  of  1400mm.  Sweep  complete  erected  in
position as per specification no. FG-FN/CF</t>
    </r>
  </si>
  <si>
    <r>
      <rPr>
        <sz val="11"/>
        <rFont val="Microsoft Sans Serif"/>
        <family val="2"/>
      </rPr>
      <t>Supplying  &amp;  erecting  decorative  pre-wired  box  type  fitting/batten  suitable  for  4  feet,  T8  LED  tube  light
(excluding tube light).</t>
    </r>
  </si>
  <si>
    <r>
      <rPr>
        <sz val="11"/>
        <rFont val="Microsoft Sans Serif"/>
        <family val="2"/>
      </rPr>
      <t>Supplying  &amp;  erecting  20  SWG  G.I sheet  metal  cawl  rectangular  /  round  shaped  with  25  x  25x  3  (mm)
angle iron frame, metal mesh to avoid birds entry with necessary material, suitable for exhaust fan of 300 mm as per specification no FGFAS/MSC</t>
    </r>
  </si>
  <si>
    <r>
      <rPr>
        <sz val="11"/>
        <rFont val="Microsoft Sans Serif"/>
        <family val="2"/>
      </rPr>
      <t>Supplying, installing, testing and commissioning SF 6 Insulated 22kV, 630A, 16kA/3sec, 2  way outdoor, extensible  motorised  SCADA  compatible  RMU,  internal  arc  tested  as  per  electric  supply  company specification consisting of 1no. feeder with 1 LBS and 1 no. feeder with 1 VCB compliant to IEC 62271 -
100, 200 and 102, as per specification no. SW-HTS/RMU SCADA</t>
    </r>
  </si>
  <si>
    <r>
      <rPr>
        <sz val="11"/>
        <rFont val="Microsoft Sans Serif"/>
        <family val="2"/>
      </rPr>
      <t>Supplying,  erecting,  testing  and  commissioning  22KV  HT  metering  cubical  (compact type)  approved  by MSEDCL  /  licensee  fabricated  with  2  mm  (14SWG)  M.S.  sheets  with  supporting  angle,  painted  with powder coating / epoxy paint of required shade, copper bus bar size 25 x 6 mm, heavy duty mechanical lock, with counter meter  for measuring no. of  times  the  opening  of  meter  door, top  side  cover  (CT, PT cover) interlock with meter door, epoxy casted 3 nos. CT having required ratio between 25/5A to 200/5A, VA 10 or 15, Class 0.2S, epoxy casted 3 nos. PT having ratio 22000/V3/110/V3 VA 50, Class 0.2 suitable for provided trivector meter, and provision for incoming and outgoing cables
complete  duly  tested  by  licensee  with  necessary  test  certificates  and  erected  on  provided  plinth/  cc foundation</t>
    </r>
  </si>
  <si>
    <r>
      <rPr>
        <sz val="11"/>
        <rFont val="Microsoft Sans Serif"/>
        <family val="2"/>
      </rPr>
      <t>Supplying, installing, testing and commissioning SF 6 Insulated 22kV, 630A, 16kA/3sec, 1  way outdoor, extensible  motorised  SCADA  compatible  RMU,  internal  arc  tested  as  per  electric  supply  company specification consisting of  1  no. feeder with 1  VCB  compliant to  IEC  62271  -100, 200  and  102,  as  per
specification no. SW-HTS/RMU SCADA</t>
    </r>
  </si>
  <si>
    <r>
      <rPr>
        <sz val="11"/>
        <rFont val="Microsoft Sans Serif"/>
        <family val="2"/>
      </rPr>
      <t>Supplying, installation, testing and  commissioning 3  phase, 22/0.433  kV,  50  Hz.,  630  kVA,  indoor  type, vacuum cast coil (VCC) dry type cast resin Transformer, Copper wound , Dyn11 vector group, delta/star connection withadditional neutral brought out on load side, for indoor use continuous duty, average temp rise  of  winding (at Principal Tap)  115°C  at  ambient temp  max 50°C  &amp;  Min  -5°C  at  full load  rating, with tapping( with off circuit bolted links type tap changer) for off load +5 to - 5% @ 2.5% in +2/-2 steps, HV variation, class of insulation H/H, method of cooling AN, no load loss at rated voltage &amp; frequency (+15% IS Tol) 2.50 kW, full load loss at rated current 5.50 kW, with  98.75 % efficiency at full load &amp; 98.78 % at 1/2  full  load,  with  125  kV  peak  full  wave  lightning  impulse  withstand  voltage  with  complete  enclosure having IP 23 Degree of protection, cable box arrangement at HV side &amp; bus duct at LV side,with rating &amp; diagram plate, base channel, lifting lugs, earthing terminals &amp; WTI scanner with 3 PT-100  sensors, etc. standard  accessories  complete  with  test   certificate  (as  per  IS:11171  &amp;  IEC  60076-11)  with  necessary permissions of
Electrical Inspector, as per specification no. SS- TR.</t>
    </r>
  </si>
  <si>
    <r>
      <rPr>
        <sz val="11"/>
        <rFont val="Microsoft Sans Serif"/>
        <family val="2"/>
      </rPr>
      <t>Supplying , erecting &amp; terminating XLPE  insulated  galvanised  steel  formed wire armoured  (strip) cable, 22 kV(E), 3 x 120 sq. mm. aluminium  conductor laid in provided trench / pipe as per specification no. CB-
HT</t>
    </r>
  </si>
  <si>
    <r>
      <rPr>
        <sz val="11"/>
        <rFont val="Microsoft Sans Serif"/>
        <family val="2"/>
      </rPr>
      <t>End jointing of 1 KV, H.V. Cable for panels / Transformer etc. using shrinkable H.V. Joint kits, complete
with all insulating material, termination, lugs etc. for following</t>
    </r>
  </si>
  <si>
    <r>
      <rPr>
        <sz val="11"/>
        <rFont val="Microsoft Sans Serif"/>
        <family val="2"/>
      </rPr>
      <t>Providing and erecting  Heat  shrinkable  outdoor  termination kit  for 11  kV (UE)/  22 kV ( E  ) XLPE  HT
cable  3x120 to 185  sq. mm.  with necessary material as per specification no. CB-JT/HT</t>
    </r>
  </si>
  <si>
    <r>
      <rPr>
        <sz val="11"/>
        <rFont val="Microsoft Sans Serif"/>
        <family val="2"/>
      </rPr>
      <t>Providing and erecting Heat  shrinkable   indoor  termination   kit  for  11  kV (UE)/  22 kV ( E  ) XLPE  HT
cable  3x120 to 185  sq. mm.  with necessary material as per specification no. CB-JT/HT</t>
    </r>
  </si>
  <si>
    <r>
      <rPr>
        <b/>
        <sz val="11"/>
        <rFont val="Arial"/>
        <family val="2"/>
      </rPr>
      <t xml:space="preserve">EARTHING </t>
    </r>
    <r>
      <rPr>
        <sz val="11"/>
        <rFont val="Microsoft Sans Serif"/>
        <family val="2"/>
      </rPr>
      <t>: Supply, installation, testing, commissioning of  Electrode  eathing (pipe  in pipe  technology.) Below  ground  level  confirming  to  IS  3043  with  all  the  required  materials  like  chemical  compound  / charcoal,  salt,  brass  nut  bolts  and  washers,  concrete  chamber,  heavy  MS  chequred  cover  plate  and excavation in all types of soil / rock if any.</t>
    </r>
  </si>
  <si>
    <r>
      <rPr>
        <b/>
        <sz val="11"/>
        <rFont val="Arial"/>
        <family val="2"/>
      </rPr>
      <t xml:space="preserve">Note                                                                                                                                                                   :
1. </t>
    </r>
    <r>
      <rPr>
        <sz val="11"/>
        <rFont val="Microsoft Sans Serif"/>
        <family val="2"/>
      </rPr>
      <t xml:space="preserve">The  chamber  cover  and  frame  shall  withstand  the  load  of  fire  engine  and  shall  be  got  approved  by consultants                                                                       /                                                                       Architects.
</t>
    </r>
    <r>
      <rPr>
        <b/>
        <sz val="11"/>
        <rFont val="Arial"/>
        <family val="2"/>
      </rPr>
      <t xml:space="preserve">2. </t>
    </r>
    <r>
      <rPr>
        <sz val="11"/>
        <rFont val="Microsoft Sans Serif"/>
        <family val="2"/>
      </rPr>
      <t>Measurement of resistance of each earth station and resistance of complete scheme of earthing layout
must be measured, recorded and got approved by Consultants / Architects.</t>
    </r>
  </si>
  <si>
    <r>
      <rPr>
        <sz val="11"/>
        <rFont val="Microsoft Sans Serif"/>
        <family val="2"/>
      </rPr>
      <t>Supplying,  installation   and  testing  of  maintenance  free  earthing   comprising  of  Electrode  of  17.2  mm diameter  Low  Carbon  Steel  with  250  micron       molecu  copper   bonded   earthing   rod  of   Length  3m along with 25 kg Carbon  based environment friendly back fill ground enhancing compound required to fill up the excavated earth  with  required quantity complete, and  recording the  results Specification no. EA-
MOBI</t>
    </r>
  </si>
  <si>
    <r>
      <rPr>
        <sz val="11"/>
        <rFont val="Microsoft Sans Serif"/>
        <family val="2"/>
      </rPr>
      <t>Supplying  and  erecting  GI  strip  of  high  purity  required  size  used  for  earthing  on  wall  and/or   any other purpose with necessary GI clamps  fixed on wall painted with bituminous paint with joints required. As per
specification no EA-EP.</t>
    </r>
  </si>
  <si>
    <r>
      <rPr>
        <sz val="11"/>
        <rFont val="Microsoft Sans Serif"/>
        <family val="2"/>
      </rPr>
      <t>Supplying and erecting copper strip of high purity required size used for earthing on wall and/or  any other
purpose with necessary  copper  clamps fixed on wall painted with bituminous  paint with joints required. As per specification no. EA- EP.</t>
    </r>
  </si>
  <si>
    <r>
      <rPr>
        <sz val="11"/>
        <rFont val="Microsoft Sans Serif"/>
        <family val="2"/>
      </rPr>
      <t>Supplying, erecting  &amp; terminating XLPE insulated unarmoured cable 1100 V. 1 core 25 sq. mm. copper conductor  complete erected with provided lugs, laid in provided control panel /distribution  boards / pipe
as per specification no. CB- LT/CU</t>
    </r>
  </si>
  <si>
    <r>
      <rPr>
        <sz val="11"/>
        <rFont val="Microsoft Sans Serif"/>
        <family val="2"/>
      </rPr>
      <t>Supplying, erecting  &amp; terminating XLPE insulated unarmoured cable 1100 V. 1 core 70 sq. mm. copper conductor  complete erected with provided lugs, laid in provided control panel/distribution  boards  / pipe
as per specification no. CB- LT/CU</t>
    </r>
  </si>
  <si>
    <r>
      <rPr>
        <sz val="11"/>
        <rFont val="Microsoft Sans Serif"/>
        <family val="2"/>
      </rPr>
      <t>Supplying, erecting  &amp; terminating XLPE insulated unarmoured cable 1100 V. 1 core 50 sq. mm. copper conductor  complete erected with provided lugs, laid in provided control panel /distribution  boards / pipe
as per specification no. CB- LT/CU</t>
    </r>
  </si>
  <si>
    <r>
      <rPr>
        <sz val="11"/>
        <rFont val="Microsoft Sans Serif"/>
        <family val="2"/>
      </rPr>
      <t>Providing pair of   duly  tested    rubber  hand  gloves    as per IS :47705    suitabl for working up to 22 kV
supply complete.</t>
    </r>
  </si>
  <si>
    <r>
      <rPr>
        <sz val="11"/>
        <rFont val="Microsoft Sans Serif"/>
        <family val="2"/>
      </rPr>
      <t>Supplying   and  fixing   PVC  synthetic   elastomer    electrically   insulating   mat  with   class   C  insulation
conforming to IS: 15652 – 2006 tested having 3mm thickness up to 33 kV</t>
    </r>
  </si>
  <si>
    <r>
      <rPr>
        <sz val="11"/>
        <rFont val="Microsoft Sans Serif"/>
        <family val="2"/>
      </rPr>
      <t>Providing  printed   instruction    chart    for   treating    persons    suffering    from  electric  shock,  printed  in
English &amp; Marathi and duly laminated complete.</t>
    </r>
  </si>
  <si>
    <r>
      <rPr>
        <sz val="11"/>
        <rFont val="Microsoft Sans Serif"/>
        <family val="2"/>
      </rPr>
      <t>Supplying  &amp;  erecting  Carbon   Dioxide   (CO2)   fire   extinguisher    of  4.5  kg.  capacity   cartridge  type conform  to  IS 2878 /15683   complete erected with necessary clamp made from 50  x 6  mm. M. S. flat with nut &amp; bolts routed in wall complete 98.96 % efficiency at full load &amp; 99.10 % at 1/2 full load, with 75
kV peak full</t>
    </r>
  </si>
  <si>
    <r>
      <rPr>
        <sz val="11"/>
        <rFont val="Microsoft Sans Serif"/>
        <family val="2"/>
      </rPr>
      <t>Supply  &amp;  Installation  of  Fabricated  Ready  made  Metering  Panels  &amp;  Change  Over  Panel  supplied  by
Client.</t>
    </r>
  </si>
  <si>
    <r>
      <rPr>
        <sz val="11"/>
        <rFont val="Microsoft Sans Serif"/>
        <family val="2"/>
      </rPr>
      <t>Readymade  Metering  Panels  consisting  of  3  Nos.  3  Phase  CT  METER  and  3  Nos  of  3phase  energy
meter</t>
    </r>
  </si>
  <si>
    <r>
      <rPr>
        <sz val="11"/>
        <rFont val="Microsoft Sans Serif"/>
        <family val="2"/>
      </rPr>
      <t>End  jointing  of  XLPE  Armoured  /  Unarmoured  cable  by  crimping with  supply of  all jointing  material like solder  less  copper  socket,  insulator  tape,  flux  duplicate  earthing  for  cable  gland  with  12  SWG  tinned copper wire &amp; strip ( 3 mm thick minimum), etc. as per drawings, specifications and as per the instructions
of the Consultants / Architects.</t>
    </r>
  </si>
  <si>
    <r>
      <rPr>
        <sz val="11"/>
        <rFont val="Microsoft Sans Serif"/>
        <family val="2"/>
      </rPr>
      <t>Supply &amp; Laying of Copper Ar. Cable with fire survival characteristics in Lift shaft using GI saddle pressure
etc.</t>
    </r>
  </si>
  <si>
    <r>
      <rPr>
        <sz val="11"/>
        <rFont val="Microsoft Sans Serif"/>
        <family val="2"/>
      </rPr>
      <t>Shaft  lighting  job  using  existing  cable  2C  x  1.5  sq.mm  with  fire  survival  characteristics  on  each  floor
providing one switch Socket Point &amp; 1 set of Bulk Head fixture which includes 40W bulb / 18W  CFL with glass cover covered with wire mesh, control switch on wooden box</t>
    </r>
  </si>
  <si>
    <r>
      <rPr>
        <sz val="11"/>
        <rFont val="Microsoft Sans Serif"/>
        <family val="2"/>
      </rPr>
      <t>Supplying and erecting bulk head LED fitting max. 10W  with high transitivity diffuser with system lumens output of min. 1100 lumens, min. efficacy of 110 lumen/W, CRI&gt;80, CCT upto 6500K, Beam Angle of 120 deg., THD&lt;10%, p.f. &gt;0.95, operating range of 140-260V, in built surge protection of 2.5 kV, Life class of 50,000 Hrs. at L70B50, including driver, IP66, IK09 rated on provided PVC Block / wooden board with 3
years warranty.</t>
    </r>
  </si>
  <si>
    <r>
      <rPr>
        <sz val="11"/>
        <rFont val="Microsoft Sans Serif"/>
        <family val="2"/>
      </rPr>
      <t>Supplying and erecting integrated LED street light fitting 100-110W IP65 &amp; IK08 class having single piece pressure die-cast aluminium housing, having system lumens output of Min. 11000 Lumens, min. efficacy of 110 lumen/W, CRI&gt;70, CCT upto 6500K, THD&lt;10%, p.f. &gt;0.95, operating range of 140-270V, inbuilt surge  protection of  10  kV, Life  class  of  50,000  Hrs.  at L70B50,  including driver  complete  with  3  Years
warranty as per  specification No  FG-ODF/FLS2.</t>
    </r>
  </si>
  <si>
    <r>
      <rPr>
        <sz val="11"/>
        <rFont val="Microsoft Sans Serif"/>
        <family val="2"/>
      </rPr>
      <t>Supplying and erecting integrated LED Bollard Cylindrical/Cubical shaped 800mm 8W  IP65 &amp; IK10 class having  extrusion  aluminium  housing  with  polycarbonate  diffuser,   having   system  lumens  output  of  Min. 800 Lumens, min. efficacy of 100 lumen/W, CRI&gt;80, CCT upto 6500K, THD&lt;10%, p.f. &gt;0.90, operating range of 140-240V, inbuilt surge protection of 2 kV, Life class of 25,000 Hrs. at L50B50, including driver
complete with 2 Year warranty as per specification No  FG-ODF/FLS2.</t>
    </r>
  </si>
  <si>
    <r>
      <rPr>
        <sz val="11"/>
        <rFont val="Microsoft Sans Serif"/>
        <family val="2"/>
      </rPr>
      <t xml:space="preserve">40HP  Top  Discharge  </t>
    </r>
    <r>
      <rPr>
        <sz val="11"/>
        <color rgb="FFFF0000"/>
        <rFont val="Microsoft Sans Serif"/>
        <family val="2"/>
      </rPr>
      <t xml:space="preserve">(20HP+20HP)  </t>
    </r>
    <r>
      <rPr>
        <sz val="11"/>
        <rFont val="Microsoft Sans Serif"/>
        <family val="2"/>
      </rPr>
      <t>Supplying,  erecting,  testing  and  commissioning  of  20HP+20HP, VRF/VRV air conditioning system outdoor unit (ODU) complies type-IV OEM standards working on HFC refrigerant R410A or other required/suitable green equivalent refrigerant, for minimum cooling capacity as delivering 100% capacity at 47° C, non stop cooling even at 56° C and coefficient of performance (COP)
3.00  to  4.00,  modular  type  vertical  hot  air  discharge  suitable  for  longer   piping  range  upto  1000  metre operation  in  cooling  mode  with  inverter/digital  VRF/VRV   technology  microprocessor  based  control compressor  starter/control  panel  with  scroll  compressor,  air  cooled  copper  condenser  coil  of  suitable shape for increasing maximum heat transfer area, rain protection cover, built in oil separator, accumulator and oil receiver, copper  tube aluminium fin air cooled condenser, condenser fan with motor suitable for 415V±10%,  50  Hz,  3  phase  power  supply  (all  suitable  for  high  ambient  conditions),  internal  copper refrigerant piping, internal wiring and refrigerant, etc. all housed in powder coated weather proof cabinet complete.</t>
    </r>
  </si>
  <si>
    <r>
      <rPr>
        <sz val="11"/>
        <rFont val="Microsoft Sans Serif"/>
        <family val="2"/>
      </rPr>
      <t xml:space="preserve">38  HP  Top  Discharge  </t>
    </r>
    <r>
      <rPr>
        <sz val="11"/>
        <color rgb="FFFF0000"/>
        <rFont val="Microsoft Sans Serif"/>
        <family val="2"/>
      </rPr>
      <t xml:space="preserve">(18HP+20HP)  </t>
    </r>
    <r>
      <rPr>
        <sz val="11"/>
        <rFont val="Microsoft Sans Serif"/>
        <family val="2"/>
      </rPr>
      <t>Supplying,  erecting,  testing  and  commissioning  of  18HP+20HP., VRF/VRV air conditioning system outdoor unit (ODU) complies type-IV OEM standards working on HFC refrigerant R410A or other required/suitable green equivalent refrigerant, for minimum cooling capacity as delivering 100% capacity at 47° C, non stop cooling even at 56° C and coefficient of performance (COP)
3.00  to  4.00,  modular  type  vertical  hot  air  discharge  suitable  for  longer  piping  range  upto  1000  metre operation  in  cooling  mode  with  inverter/  digital  VRF/VRV  technology  microprocessor  based  control compressor  starter/control  panel  with  scroll  compressor,  air  cooled  copper  condenser  coil  of  suitable shape for increasing maximum heat transfer area, rain protection cover, built in oil separator, accumulator and oil receiver, copper  tube aluminium fin air cooled condenser, condenser fan with motor suitable for 415V±10%,  50  Hz,  3  phase  power  supply  (all  suitable  for  high  ambient  conditions),  internal  copper refrigerant piping, internal wiring and refrigerant, etc. all housed in powder coated weather proof cabinet complete.</t>
    </r>
  </si>
  <si>
    <r>
      <rPr>
        <sz val="11"/>
        <rFont val="Microsoft Sans Serif"/>
        <family val="2"/>
      </rPr>
      <t xml:space="preserve">32 HP Top Discharge </t>
    </r>
    <r>
      <rPr>
        <sz val="11"/>
        <color rgb="FFFF0000"/>
        <rFont val="Microsoft Sans Serif"/>
        <family val="2"/>
      </rPr>
      <t xml:space="preserve">(12HP+20HP) </t>
    </r>
    <r>
      <rPr>
        <sz val="11"/>
        <rFont val="Microsoft Sans Serif"/>
        <family val="2"/>
      </rPr>
      <t>-Supplying, erecting, testing and commissioning of (12HP+20HP)., VRF/VRV air conditioning system outdoor unit (ODU) complies type-IV OEM standards working on HFC refrigerant R410A or other required/suitable green equivalent refrigerant, for minimum cooling capacity as delivering 100% capacity at 47° C, non stop cooling even at 56° C and coefficient of performance (COP)
3.00  to  4.00,  modular  type  vertical  hot  air  discharge  suitable  for  longer  piping  range  upto  1000  metre operation  in  cooling  mode  with  inverter/  digital  VRF/VRV  technology  microprocessor  based  control compressor  starter/control  panel  with  scroll  compressor,  air  cooled  copper  condenser  coil  of  suitable shape for increasing maximum heat transfer area, rain protection cover, built in oil separator, accumulator and oil receiver, copper  tube aluminium fin air cooled condenser, condenser fan with motor suitable for 415V±10%,  50  Hz,  3  phase  power  supply  (all  suitable  for  high  ambient  conditions),  internal  copper refrigerant piping, internal wiring and refrigerant, etc. all housed in powder coated weather proof cabinet complete.</t>
    </r>
  </si>
  <si>
    <r>
      <rPr>
        <sz val="11"/>
        <rFont val="Microsoft Sans Serif"/>
        <family val="2"/>
      </rPr>
      <t xml:space="preserve">28  HP  Top  Discharge  </t>
    </r>
    <r>
      <rPr>
        <sz val="11"/>
        <color rgb="FFFF0000"/>
        <rFont val="Microsoft Sans Serif"/>
        <family val="2"/>
      </rPr>
      <t xml:space="preserve">(12HP+16HP)  </t>
    </r>
    <r>
      <rPr>
        <sz val="11"/>
        <rFont val="Microsoft Sans Serif"/>
        <family val="2"/>
      </rPr>
      <t>Supplying,  erecting,  testing  and  commissioning  of  12HP+16  HP, VRF/VRV air conditioning system outdoor unit (ODU) complies type-IV OEM standards working on HFC refrigerant R410A or other required/suitable green equivalent refrigerant, for minimum cooling capacity as delivering 100% capacity at 47° C, non stop cooling even at 56° C and coefficient of performance (COP)
3.00  to  4.00,  modular  type  vertical  hot  air  discharge  suitable  for  longer   piping  range  upto  1000  metre operation  in  cooling  mode  with  inverter/digital  VRF/VRV   technology  microprocessor  based  control compressor  starter/control  panel  with  scroll  compressor,  air  cooled  copper  condenser  coil  of  suitable shape for increasing maximum heat transfer area, rain protection cover, built in oil separator, accumulator and oil receiver, copper  tube aluminium fin air cooled condenser, condenser fan with motor suitable for 415V±10%,  50  Hz,  3  phase  power  supply  (all  suitable  for  high  ambient  conditions),  internal  copper refrigerant piping, internal wiring and refrigerant, etc. all housed in powder coated weather proof cabinet complete.</t>
    </r>
  </si>
  <si>
    <r>
      <rPr>
        <sz val="11"/>
        <rFont val="Microsoft Sans Serif"/>
        <family val="2"/>
      </rPr>
      <t>2.6  TR  4  Way  Cassette  -    Supply,  installation,  testing  and  commissioning  of  VRF/VRV  based  ceiling suspended  4  Way cassette  room/indoor  unit (IDU-compact / standard size) of nominal cooling capacity
2.6TR ( 918 cfm ) having EER as per BEE standards and specifications, suitable as per site requirement with  swing  louvers  and  adjustable  blades  from  sides.  IDU  with  drainage  arrangements,  fan,  refrigerant liquid and refrigerant piping, cordless remote control, and fresh air port etc. IDU shall have anti corrosive coating suitable for coastal area  in all respects suitable  to operate  on 1-phase, 230V, 50Hz, AC supply complete.  The  unit  consisting  with  any  additional  refrigerant  and  oil  charge  as  per  requirement  during installation.</t>
    </r>
  </si>
  <si>
    <r>
      <rPr>
        <sz val="11"/>
        <rFont val="Microsoft Sans Serif"/>
        <family val="2"/>
      </rPr>
      <t>2.3  TR  4  Way  Cassette  -    Supply,  installation,  testing  and  commissioning  of  VRF/VRV  based  ceiling suspended  4  Way cassette  room/indoor  unit (IDU-compact / standard size) of nominal cooling capacity
2.3TR ( 671 cfm ) having EER as per BEE standards and specifications, suitable as per site requirement with  swing  louvers  and  adjustable  blades  from  sides.  IDU  with  drainage  arrangements,  fan,  refrigerant liquid and refrigerant piping, cordless remote control, and fresh air port etc. IDU shall have anti corrosive coating suitable for coastal area  in all respects suitable  to operate  on 1-phase, 230V, 50Hz, AC supply complete.  The  unit  consisting  with  any  additional  refrigerant  and  oil  charge  as  per  requirement  during installation.</t>
    </r>
  </si>
  <si>
    <r>
      <rPr>
        <sz val="11"/>
        <rFont val="Microsoft Sans Serif"/>
        <family val="2"/>
      </rPr>
      <t>1.3  TR  4  Way  Cassette  -   Supply,  installation,  testing  and  commissioning  of  VRF/VRV  based  ceiling suspended  4  Way  cassette  room/indoor  unit  (IDU-compact/standard  size)  of  nominal  cooling  capacity
1.3TR (512 cfm ) having EER as per BEE standards and specifications, suitable as per site requirement with  swing  louvers  and  adjustable  blades  from  sides.  IDU  with  drainage  arrangements,  fan,  refrigerant liquid and refrigerant piping, cordless remote control, and fresh air port etc. IDU shall have anti corrosive coating suitable for coastal area  in all respects suitable  to operate  on 1-phase, 230V, 50Hz, AC supply complete.  The  unit  consisting  with  any  additional  refrigerant  and  oil  charge  as  per  requirement  during
installation.</t>
    </r>
  </si>
  <si>
    <r>
      <rPr>
        <b/>
        <sz val="11"/>
        <rFont val="Arial"/>
        <family val="2"/>
      </rPr>
      <t xml:space="preserve">Refnet Joints -  </t>
    </r>
    <r>
      <rPr>
        <sz val="11"/>
        <rFont val="Microsoft Sans Serif"/>
        <family val="2"/>
      </rPr>
      <t>Supplying and installation of high pressure grade required size copper connection Y or T- Joints/refnet  complete  erected  on  wall/ceiling  with  supports/raceways,  Nitrile  rubber  insulation,  painting etc. with brazing and testing for leakages confirming the normal operation of the VRV/VRF air conditioning system.</t>
    </r>
  </si>
  <si>
    <r>
      <rPr>
        <sz val="11"/>
        <rFont val="Microsoft Sans Serif"/>
        <family val="2"/>
      </rPr>
      <t>Cordless- Supply, installation, testing and commissioning wireless remote control having
colour LCD panel, real time clock, temperature limitation (16 to 30° C, functions like filter clean reminder timer suitable to communicate with wired controller complete.</t>
    </r>
  </si>
  <si>
    <r>
      <rPr>
        <sz val="11"/>
        <rFont val="Microsoft Sans Serif"/>
        <family val="2"/>
      </rPr>
      <t>Supplying,  laying/fixing,  testing  and  commissioning  of  appropriate  nominal  refrigerant  copper  pipe  of
41.3mm dia (OD) for return piping of suitable gauge (hard copper pipe for liquid main line and soft copper pipe for refrigerant) along with necessary supports, hangers, clamps, vibration isolators and fittings such as  bends,  tees,  valves,  gauges,  strainers  with  insulation of  19mm thick  elastomeric nitrile  rubber along with  application  of  multicoating  of  VRV/VRF  piping  for  protection  against  mechanical  damages,  fungal growth, flame spread, water permeance and ultra violet radiations with OEM standards of VRV/VRF air conditioning system complete.</t>
    </r>
  </si>
  <si>
    <r>
      <rPr>
        <sz val="11"/>
        <rFont val="Microsoft Sans Serif"/>
        <family val="2"/>
      </rPr>
      <t>Supplying,  laying/fixing,  testing  and  commissioning  of  appropriate  nominal  refrigerant  copper  pipe  of
34.9mm dia (OD) for return piping of suitable gauge (hard copper pipe for liquid main line and soft copper pipe for refrigerant) along with necessary supports, hangers, clamps, vibration isolators and fittings such as  bends,  tees,  valves,  gauges,  strainers  with  insulation of  19mm thick  elastomeric nitrile  rubber along with  application  of  multicoating  of  VRV/VRF  piping  for  protection  against  mechanical  damages,  fungal</t>
    </r>
  </si>
  <si>
    <r>
      <rPr>
        <sz val="11"/>
        <rFont val="Microsoft Sans Serif"/>
        <family val="2"/>
      </rPr>
      <t>Supplying,  laying/fixing,  testing  and  commissioning  of  appropriate  nominal  refrigerant  copper  pipe  of
28.6mm dia (OD) for return piping of suitable gauge (hard copper pipe for liquid main line and soft copper pipe for refrigerant) along with necessary supports, hangers, clamps, vibration isolators and fittings such as  bends,  tees,  valves,  gauges,  strainers  with  insulation of  19mm thick  elastomeric nitrile  rubber along with  application  of  multicoating  of  VRV/VRF  piping  for  protection  against  mechanical  damages,  fungal growth, flame spread, water permeance and ultra violet radiations with OEM standards of VRV/VRF air conditioning system complete.</t>
    </r>
  </si>
  <si>
    <r>
      <rPr>
        <sz val="11"/>
        <rFont val="Microsoft Sans Serif"/>
        <family val="2"/>
      </rPr>
      <t>Supplying,  laying/fixing,  testing  and  commissioning  of  appropriate  nominal  refrigerant  copper  pipe  of
22.2mm dia (OD) for return piping of suitable gauge (hard copper pipe for liquid main line and soft copper pipe for refrigerant) along with necessary supports, hangers, clamps, vibration isolators and fittings such as  bends,  tees,  valves,  gauges,  strainers  with  insulation of  19mm thick  elastomeric nitrile  rubber along with  application  of  multicoating  of  VRV/VRF  piping  for  protection  against  mechanical  damages,  fungal growth, flame spread, water permeance and ultra violet radiations with OEM standards of VRV/VRF air conditioning system complete.</t>
    </r>
  </si>
  <si>
    <r>
      <rPr>
        <sz val="11"/>
        <rFont val="Microsoft Sans Serif"/>
        <family val="2"/>
      </rPr>
      <t>Supplying,  laying/fixing,  testing  and  commissioning  of  appropriate  nominal  refrigerant  copper  pipe  of
19.1mm dia (OD) for return piping of suitable gauge (hard copper pipe for liquid main line and soft copper pipe for refrigerant) along with necessary supports, hangers, clamps, vibration isolators and fittings such as  bends,  tees,  valves,  gauges,  strainers  with  insulation of  19mm thick  elastomeric nitrile  rubber along with  application  of  multicoating  of  VRV/VRF  piping  for  protection  against  mechanical  damages,  fungal growth, flame spread, water permeance and ultra violet radiations with OEM standards of VRV/VRF air conditioning system complete.</t>
    </r>
  </si>
  <si>
    <r>
      <rPr>
        <sz val="11"/>
        <rFont val="Microsoft Sans Serif"/>
        <family val="2"/>
      </rPr>
      <t>Supplying,  laying/fixing,  testing  and  commissioning  of  appropriate  nominal  refrigerant  copper  pipe  of
15.88mm  dia  (OD)  for  return  piping  of  suitable  gauge  (hard  copper  pipe  for  liquid  main  line  and  soft copper pipe for refrigerant) along with necessary supports, hangers, clamps, vibration isolators and fittings such  as  bends,  tees,  valves,  gauges,  strainers  with  insulation  of  19mm  thick elastomeric  nitrile  rubber along  with  application  of  multicoating  of  VRV/VRF  piping  for  protection  against  mechanical  damages, fungal  growth,  flame  spread,  water  permeance  and  ultra  violet  radiations  with  OEM  standards  of VRV/VRF air conditioning system complete.</t>
    </r>
  </si>
  <si>
    <r>
      <rPr>
        <sz val="11"/>
        <rFont val="Microsoft Sans Serif"/>
        <family val="2"/>
      </rPr>
      <t>Supplying,  laying/fixing,  testing  and  commissioning  of  appropriate  nominal  refrigerant  copper  pipe  of
12.7mm dia (OD) for return piping of suitable gauge (hard copper pipe for liquid main line and soft copper pipe for refrigerant) along with necessary supports, hangers, clamps, vibration isolators and fittings such as  bends,  tees,  valves,  gauges,  strainers  with  insulation of  19mm thick  elastomeric nitrile  rubber along with  application  of  multicoating  of  VRV/VRF  piping  for  protection  against  mechanical  damages,  fungal growth, flame spread, water permeance and ultra violet radiations with OEM standards of VRV/VRF air conditioning system complete.</t>
    </r>
  </si>
  <si>
    <r>
      <rPr>
        <sz val="11"/>
        <rFont val="Microsoft Sans Serif"/>
        <family val="2"/>
      </rPr>
      <t>Supplying,  laying/fixing,  testing  and  commissioning  of  appropriate  nominal  refrigerant  copper  pipe  of
9.5mm dia (OD) for return piping of suitable gauge (hard copper pipe for liquid main line and soft copper pipe for refrigerant) along with necessary supports, hangers, clamps, vibration isolators and fittings such as  bends,  tees,  valves,  gauges,  strainers  with  insulation of  19mm thick  elastomeric nitrile  rubber along with  application  of  multicoating  of  VRV/VRF  piping  for  protection  against  mechanical  damages,  fungal growth, flame spread, water permeance and ultra violet radiations with OEM standards of VRV/VRF air conditioning system complete.</t>
    </r>
  </si>
  <si>
    <r>
      <rPr>
        <sz val="11"/>
        <rFont val="Microsoft Sans Serif"/>
        <family val="2"/>
      </rPr>
      <t>Supplying,  laying/fixing,  testing  and  commissioning  of  appropriate  nominal  refrigerant  copper  pipe  of
6.35mm dia (OD) for return piping of suitable gauge (hard copper pipe for liquid main line and soft copper pipe for refrigerant) along with necessary supports, hangers, clamps, vibration isolators and fittings such as  bends,  tees,  valves,  gauges,  strainers  with  insulation of  19mm thick  elastomeric nitrile  rubber along with  application  of  multicoating  of  VRV/VRF  piping  for  protection  against  mechanical  damages,  fungal growth, flame spread, water permeance and ultra violet radiations with OEM standards of VRV/VRF air conditioning system complete.</t>
    </r>
  </si>
  <si>
    <r>
      <rPr>
        <sz val="11"/>
        <rFont val="Microsoft Sans Serif"/>
        <family val="2"/>
      </rPr>
      <t>PVC  Conduit  for  Communication  cable-Supplying  and  erecting  HMS  PVC  conduit  FRLS  grade  25  mm dia.  with  necessary  accessories  in  wall/floor  with  chiselling  appropriately  as  per  specification  No:  WG-
MA/CC.</t>
    </r>
  </si>
  <si>
    <r>
      <t xml:space="preserve">Supplying  and  erecting  circular  </t>
    </r>
    <r>
      <rPr>
        <sz val="11"/>
        <color rgb="FFFF6600"/>
        <rFont val="Microsoft Sans Serif"/>
        <family val="2"/>
      </rPr>
      <t xml:space="preserve">flexible/rigid   PVC  pipe  duct   of  size  150mm  dia,   </t>
    </r>
    <r>
      <rPr>
        <sz val="11"/>
        <rFont val="Microsoft Sans Serif"/>
        <family val="2"/>
      </rPr>
      <t>4mm  thickness  with required  couplers,  reducers,  T-joints,  Y-joints  elbows  and  necessary  supports  etc.  with  sealing  with provided control/air flow regulating valves/dampers, filters at position complete.</t>
    </r>
  </si>
  <si>
    <r>
      <t xml:space="preserve">Supplying  and  erecting  circular  </t>
    </r>
    <r>
      <rPr>
        <sz val="11"/>
        <color rgb="FFFF6600"/>
        <rFont val="Microsoft Sans Serif"/>
        <family val="2"/>
      </rPr>
      <t xml:space="preserve">flexible/rigid   PVC  pipe  duct   of  size  100mm  dia,   </t>
    </r>
    <r>
      <rPr>
        <sz val="11"/>
        <rFont val="Microsoft Sans Serif"/>
        <family val="2"/>
      </rPr>
      <t>4mm  thickness  with required  couplers,  reducers,  T-joints,  Y-joints  elbows  and  necessary  supports  etc.  with  sealing  with provided control/air flow regulating valves/dampers, filters at position complete.</t>
    </r>
  </si>
  <si>
    <r>
      <t xml:space="preserve">Supplying,  erecting,  testing  &amp;  commissioning  </t>
    </r>
    <r>
      <rPr>
        <sz val="11"/>
        <color rgb="FFFF6600"/>
        <rFont val="Microsoft Sans Serif"/>
        <family val="2"/>
      </rPr>
      <t xml:space="preserve">fresh  air  intake  system,  ductable  circular   inline   fresh   air fan  inlet  unit  having  1000  cfm  capacity   </t>
    </r>
    <r>
      <rPr>
        <sz val="11"/>
        <rFont val="Microsoft Sans Serif"/>
        <family val="2"/>
      </rPr>
      <t>with maintaining the static pressure minimum 20mm suitable to operate on 1 phase, 230 v 50 hz  AC supply</t>
    </r>
  </si>
  <si>
    <r>
      <t xml:space="preserve">Supplying, erecting, testing &amp; commissioning </t>
    </r>
    <r>
      <rPr>
        <sz val="11"/>
        <color rgb="FFFF6600"/>
        <rFont val="Microsoft Sans Serif"/>
        <family val="2"/>
      </rPr>
      <t xml:space="preserve">fresh air intake system, ductable circular  inline  exhaust fan inlet   unit   having   300   cfm   capacity    </t>
    </r>
    <r>
      <rPr>
        <sz val="11"/>
        <rFont val="Microsoft Sans Serif"/>
        <family val="2"/>
      </rPr>
      <t>with  maintaining  the  static  pressure  minimum  20mm  suitable  to operate on 1 phase, 230 v 50 hz  AC supply</t>
    </r>
  </si>
  <si>
    <r>
      <rPr>
        <b/>
        <sz val="11"/>
        <rFont val="Arial"/>
        <family val="2"/>
      </rPr>
      <t xml:space="preserve">Ducting  0.60  mm  (  24  SWG  )  Rectangular  ducting  -  </t>
    </r>
    <r>
      <rPr>
        <sz val="11"/>
        <rFont val="Microsoft Sans Serif"/>
        <family val="2"/>
      </rPr>
      <t>Supplying  and  erecting  GI  sheet  0.6  mm  (24 SWG) having zinc coating of 275 microns with galvanization process compliance to IS 2629:1985 to be used  for  fabrication  of  boxes  panel  boards  etc.  including  cutting,  bending,  drilling,  welding,  riveting  etc. and painting with one coat of red lead paint and 2 coats of enamel paint.</t>
    </r>
  </si>
  <si>
    <r>
      <rPr>
        <b/>
        <sz val="11"/>
        <rFont val="Arial"/>
        <family val="2"/>
      </rPr>
      <t xml:space="preserve">Canvass-  </t>
    </r>
    <r>
      <rPr>
        <sz val="11"/>
        <rFont val="Microsoft Sans Serif"/>
        <family val="2"/>
      </rPr>
      <t>Supply, fabrication, installation and testing of flexible canvas connections constructed between ductable unit/dampers/ducting of suitable size with fire resist flexible double canvas sleeve complete.</t>
    </r>
  </si>
  <si>
    <r>
      <rPr>
        <b/>
        <sz val="11"/>
        <rFont val="Arial"/>
        <family val="2"/>
      </rPr>
      <t xml:space="preserve">Birdmesh-  </t>
    </r>
    <r>
      <rPr>
        <sz val="11"/>
        <rFont val="Microsoft Sans Serif"/>
        <family val="2"/>
      </rPr>
      <t>Supplying and fixing wire mesh (Jali) cover suitable for fitting / fan or for any
purpose,  complete  with  necessary  materials.  The  jali  cover  shall  be  made  from  good  quality  G.I.  wire mesh size 25 x 25 (mm) and made up of 14 SWG G.I. wire with side / supporting MS strips of suitable size.</t>
    </r>
  </si>
  <si>
    <r>
      <rPr>
        <b/>
        <sz val="11"/>
        <rFont val="Arial"/>
        <family val="2"/>
      </rPr>
      <t xml:space="preserve">Supplying and erecting  </t>
    </r>
    <r>
      <rPr>
        <sz val="11"/>
        <color rgb="FFE16B08"/>
        <rFont val="Microsoft Sans Serif"/>
        <family val="2"/>
      </rPr>
      <t>circ</t>
    </r>
    <r>
      <rPr>
        <sz val="11"/>
        <color rgb="FFFF6600"/>
        <rFont val="Microsoft Sans Serif"/>
        <family val="2"/>
      </rPr>
      <t xml:space="preserve">ular  flexible/rigid  PVC  pipe  duct   of  size  100mm  dia,   </t>
    </r>
    <r>
      <rPr>
        <sz val="11"/>
        <rFont val="Microsoft Sans Serif"/>
        <family val="2"/>
      </rPr>
      <t>4mm  thickness  with required  couplers,  reducers,  T-joints,  Y-joints  elbows  and  necessary  supports  etc.  with  sealing  with provided control/air flow regulating valves / dampers, filters at position complete.</t>
    </r>
  </si>
  <si>
    <r>
      <t xml:space="preserve">Tube Axal Fan - 8500 CFM , 30mm ESP  VFD Compatible- </t>
    </r>
    <r>
      <rPr>
        <sz val="11"/>
        <color rgb="FF00AF50"/>
        <rFont val="Microsoft Sans Serif"/>
        <family val="2"/>
      </rPr>
      <t xml:space="preserve">For Fresh Air </t>
    </r>
    <r>
      <rPr>
        <sz val="11"/>
        <rFont val="Microsoft Sans Serif"/>
        <family val="2"/>
      </rPr>
      <t>-  Supply, installation, testing &amp; commissioning of Tube Axial Flow Fan of adjustable pitch , the  blade of the fan shall be made out of Die cast  alluminium  alloy  duly  dynamically  and  statically  balanced  mounted  directly  on  TEFC  Sq.  Cage Induction  Motor   suitable  for  3  phase  415  V  ±10%  50  C/S  AC  supply  with  cylindrical  casing  &amp;   motor support. All Exhaust Fans Motor and Cabinet shall be suitable For smoke exhaust application &amp; thermally rated For 250 Deg.C For 2 hours as per EN-12101-3 2002. Fresh Air Fans are with Class F motor. Fan casing   HOT   DIPPED   GALVANISED.Fan   capacities   based   on   following   details   complete   as   per specification.Fans to be mounted on vibration isolators. Make: Kruger/Systemair/ Greenheck/Nikotra/LTI</t>
    </r>
  </si>
  <si>
    <r>
      <t xml:space="preserve">Tube Axal Fan - 20000 CFM , 30mm ESP  VFD Compatible- </t>
    </r>
    <r>
      <rPr>
        <sz val="11"/>
        <color rgb="FF00AF50"/>
        <rFont val="Microsoft Sans Serif"/>
        <family val="2"/>
      </rPr>
      <t xml:space="preserve">For Fresh Air </t>
    </r>
    <r>
      <rPr>
        <sz val="11"/>
        <rFont val="Microsoft Sans Serif"/>
        <family val="2"/>
      </rPr>
      <t>( Staircase and lift lobby )- Supply, installation, testing &amp; commissioning of Tube Axial Flow Fan of adjustable pitch , the  blade of the fan  shall  be  made  out  of  Die  cast  alluminium  alloy  duly  dynamically  and  statically  balanced  mounted directly  on  TEFC  Sq.  Cage  Induction  Motor   suitable  for  3  phase  415  V  ±10%  50  C/S  AC  supply  with cylindrical  casing  &amp;   motor  support.  All  Exhaust  Fans  Motor  and  Cabinet  shall  be  suitable  For  smoke exhaust  application  &amp;  thermally  rated  For  250  Deg.C  For  2  hours  as  per  EN-12101-3  2002.  Fresh  Air Fans are with Class F motor. Fan casing HOT DIPPED GALVANISED.Fan capacities based on following details complete as per specification.Fans to be mounted on vibration isolators. Make: Kruger/Systemair/ Greenheck/Nikotra/LTI</t>
    </r>
  </si>
  <si>
    <r>
      <t xml:space="preserve">Tube Axial Fan - 8500 CFM 30mm ESP  VFD Compatible-Normal </t>
    </r>
    <r>
      <rPr>
        <sz val="11"/>
        <color rgb="FFFF0000"/>
        <rFont val="Microsoft Sans Serif"/>
        <family val="2"/>
      </rPr>
      <t xml:space="preserve">Exhaust and smoke exhaust </t>
    </r>
    <r>
      <rPr>
        <sz val="11"/>
        <rFont val="Microsoft Sans Serif"/>
        <family val="2"/>
      </rPr>
      <t>-  Supply, installation, testing &amp; commissioning of Tube Axial Flow Fan of adjustable pitch , the  blade of the fan shall be  made  out  of  Die  cast  alluminium  alloy  duly dynamically  and  statically balanced  mounted  directly on TEFC  Sq.  Cage  Induction  Motor   suitable  for  3  phase  415  V  ±10%  50  C/S  AC  supply  with  cylindrical casing  &amp;   motor  support.  All  Exhaust  Fans  Motor  and  Cabinet  shall  be  suitable  For  smoke  exhaust application &amp; thermally rated  For 250  Deg.C For 2 hours as per  EN-12101-3 2002. Fresh Air Fans are with Class F  motor. Fan casing HOT DIPPED  GALVANISED.Fan capacities  based on following details complete  as  per  specification.Fans  to  be  mounted  on  vibration  isolators.  Make:  Kruger/Systemair/ Greenheck/Nikotra/LTI</t>
    </r>
  </si>
  <si>
    <r>
      <rPr>
        <sz val="11"/>
        <rFont val="Microsoft Sans Serif"/>
        <family val="2"/>
      </rPr>
      <t>Jet Fan -Supply, installing, testing and commissioning of Ductless Ventilation / Jet fans, 450 mm dia,as per specifications for Normal ventilation and Smoke Extraction application
Fan Shall be suitable for 300° C for 2hrs operation.Dual Speed Motor-TECHO MakeFan speed shall not exceed 1450 RPM &amp; outlet velocity shall be less than 10 m/s (for NORMAL Mode as well asFIRE Mode application). Motor with class H isulation. Fan shall be fire rated at 250°C for 120 minutes. The minimum external fan static shall be as explained in the technical specifications. All unit shall be suitable for outdoor installation, Mounting feet, Spring type vibration isolator, aluminum wire mesh bird screen at discharge of fan  and  MS  Powder  coated  Protection  net  on  free  suction,  Heavy  duty  flexible  double  layer  canvas connection. Fan GAD to be submited for confirmation on fan mounting (Ceiling suspended, Floor mounted or   vertical   installation).                                                                                                    SITC   of    Jetfans   for
Basements LEVEL  with Isolator  Spring
Note :  (ID- 400 mm, OD- 500 mm Dia) Jetfans are designed to run at 300 Deg. C for 2 Hours incase of emergency
Motor : Capacity to be confirmed by vendor
Scope of Supply : Jetfan with dual speed motor suitable for 300 Deg C for 2 Hours, 2 silencers, 2 bird screen and 2 nos. mounting legs &amp; Inlet Bellmouth only.</t>
    </r>
  </si>
  <si>
    <r>
      <rPr>
        <sz val="11"/>
        <rFont val="Microsoft Sans Serif"/>
        <family val="2"/>
      </rPr>
      <t>Birdmesh-Supplying and fixing wire mesh (Jali) cover suitable for fitting / fan or for any
purpose,  complete  with  necessary  materials.  The  jali  cover  shall  be  made  from  good  quality  G.I.  wire mesh size 25 x 25 (mm) and made up of 14 SWG G.I. wire with side / supporting MS strips of suitable size</t>
    </r>
  </si>
  <si>
    <t>EXTERNAL HYDRANT SYSTEM</t>
  </si>
  <si>
    <r>
      <rPr>
        <sz val="11"/>
        <rFont val="Arial"/>
        <family val="2"/>
      </rPr>
      <t xml:space="preserve">Supplying and erecting G.I. pipe  ‘C’ class  ERW  </t>
    </r>
    <r>
      <rPr>
        <b/>
        <sz val="11"/>
        <rFont val="Arial"/>
        <family val="2"/>
      </rPr>
      <t xml:space="preserve">75/80  mm dia  </t>
    </r>
    <r>
      <rPr>
        <sz val="11"/>
        <rFont val="Arial"/>
        <family val="2"/>
      </rPr>
      <t>with necessary fittings complete  as per specification no. FF-PP.</t>
    </r>
  </si>
  <si>
    <r>
      <rPr>
        <sz val="11"/>
        <rFont val="Arial"/>
        <family val="2"/>
      </rPr>
      <t xml:space="preserve">Supplying  and  erecting  G.I.  pipe  ‘C’  class  ERW  </t>
    </r>
    <r>
      <rPr>
        <b/>
        <sz val="11"/>
        <rFont val="Arial"/>
        <family val="2"/>
      </rPr>
      <t xml:space="preserve">100  mm  dia  </t>
    </r>
    <r>
      <rPr>
        <sz val="11"/>
        <rFont val="Arial"/>
        <family val="2"/>
      </rPr>
      <t>with  necessary  fittings  complete  as  per specification no. FF-PP</t>
    </r>
  </si>
  <si>
    <r>
      <rPr>
        <sz val="11"/>
        <rFont val="Arial"/>
        <family val="2"/>
      </rPr>
      <t xml:space="preserve">Supplying  and  erecting  G.I.  pipe  ‘C’  class  ERW  </t>
    </r>
    <r>
      <rPr>
        <b/>
        <sz val="11"/>
        <rFont val="Arial"/>
        <family val="2"/>
      </rPr>
      <t xml:space="preserve">150  mm  dia  </t>
    </r>
    <r>
      <rPr>
        <sz val="11"/>
        <rFont val="Arial"/>
        <family val="2"/>
      </rPr>
      <t>with  necessary  fittings  complete  as  per specification no. FF-PP</t>
    </r>
  </si>
  <si>
    <r>
      <rPr>
        <sz val="11"/>
        <rFont val="Arial"/>
        <family val="2"/>
      </rPr>
      <t xml:space="preserve">Supplying  and  erecting  G.I.  pipe  ‘C’  class  ERW  </t>
    </r>
    <r>
      <rPr>
        <b/>
        <sz val="11"/>
        <rFont val="Arial"/>
        <family val="2"/>
      </rPr>
      <t xml:space="preserve">200  mm  dia  </t>
    </r>
    <r>
      <rPr>
        <sz val="11"/>
        <rFont val="Arial"/>
        <family val="2"/>
      </rPr>
      <t>with  necessary  fittings  complete  as  per specification no. FF-PP</t>
    </r>
  </si>
  <si>
    <t>Providing  coating  of  bitumen  paint  &amp;  4mm  thick  wrapping  for  underground  200  mm  ring  main  of  fire fighting system.</t>
  </si>
  <si>
    <r>
      <rPr>
        <sz val="11"/>
        <rFont val="Arial"/>
        <family val="2"/>
      </rPr>
      <t xml:space="preserve">Supplying  and  erecting  brass  </t>
    </r>
    <r>
      <rPr>
        <b/>
        <sz val="11"/>
        <rFont val="Arial"/>
        <family val="2"/>
      </rPr>
      <t xml:space="preserve">orifice  plate  </t>
    </r>
    <r>
      <rPr>
        <sz val="11"/>
        <rFont val="Arial"/>
        <family val="2"/>
      </rPr>
      <t xml:space="preserve">having  6  mm.  thickness,  </t>
    </r>
    <r>
      <rPr>
        <b/>
        <sz val="11"/>
        <rFont val="Arial"/>
        <family val="2"/>
      </rPr>
      <t xml:space="preserve">140  mm  outer  dia  </t>
    </r>
    <r>
      <rPr>
        <sz val="11"/>
        <rFont val="Arial"/>
        <family val="2"/>
      </rPr>
      <t>with  required diameter of inner hole at every single outlet hydrant valve as per specification no. FF-FFA/OP</t>
    </r>
  </si>
  <si>
    <r>
      <rPr>
        <sz val="11"/>
        <rFont val="Arial"/>
        <family val="2"/>
      </rPr>
      <t xml:space="preserve">Supplying  and  erecting  brass  </t>
    </r>
    <r>
      <rPr>
        <b/>
        <sz val="11"/>
        <rFont val="Arial"/>
        <family val="2"/>
      </rPr>
      <t xml:space="preserve">orifice  plate  </t>
    </r>
    <r>
      <rPr>
        <sz val="11"/>
        <rFont val="Arial"/>
        <family val="2"/>
      </rPr>
      <t xml:space="preserve">having  6  mm.  thickness,  </t>
    </r>
    <r>
      <rPr>
        <b/>
        <sz val="11"/>
        <rFont val="Arial"/>
        <family val="2"/>
      </rPr>
      <t xml:space="preserve">160  mm  outer  dia  </t>
    </r>
    <r>
      <rPr>
        <sz val="11"/>
        <rFont val="Arial"/>
        <family val="2"/>
      </rPr>
      <t>with  required diameter of inner hole at every single outlet hydrant valve as per specification no. FF-FFA/OP</t>
    </r>
  </si>
  <si>
    <r>
      <rPr>
        <sz val="11"/>
        <rFont val="Arial"/>
        <family val="2"/>
      </rPr>
      <t xml:space="preserve">Supplying and erecting </t>
    </r>
    <r>
      <rPr>
        <b/>
        <sz val="11"/>
        <rFont val="Arial"/>
        <family val="2"/>
      </rPr>
      <t xml:space="preserve">100 mm dia. </t>
    </r>
    <r>
      <rPr>
        <sz val="11"/>
        <rFont val="Arial"/>
        <family val="2"/>
      </rPr>
      <t xml:space="preserve">cast iron double flange </t>
    </r>
    <r>
      <rPr>
        <b/>
        <sz val="11"/>
        <rFont val="Arial"/>
        <family val="2"/>
      </rPr>
      <t xml:space="preserve">butterfly valve </t>
    </r>
    <r>
      <rPr>
        <sz val="11"/>
        <rFont val="Arial"/>
        <family val="2"/>
      </rPr>
      <t>of size complete with PN16 pressure rating, as per specification no. FF-VL/BFV</t>
    </r>
  </si>
  <si>
    <r>
      <rPr>
        <sz val="11"/>
        <rFont val="Arial"/>
        <family val="2"/>
      </rPr>
      <t xml:space="preserve">Supplying and erecting </t>
    </r>
    <r>
      <rPr>
        <b/>
        <sz val="11"/>
        <rFont val="Arial"/>
        <family val="2"/>
      </rPr>
      <t xml:space="preserve">150 mm dia. </t>
    </r>
    <r>
      <rPr>
        <sz val="11"/>
        <rFont val="Arial"/>
        <family val="2"/>
      </rPr>
      <t xml:space="preserve">cast iron double flange </t>
    </r>
    <r>
      <rPr>
        <b/>
        <sz val="11"/>
        <rFont val="Arial"/>
        <family val="2"/>
      </rPr>
      <t xml:space="preserve">butterfly valve </t>
    </r>
    <r>
      <rPr>
        <sz val="11"/>
        <rFont val="Arial"/>
        <family val="2"/>
      </rPr>
      <t>of size complete with PN16 pressure rating, as per specification no. FF-VL/BFV</t>
    </r>
  </si>
  <si>
    <r>
      <rPr>
        <sz val="11"/>
        <rFont val="Arial"/>
        <family val="2"/>
      </rPr>
      <t xml:space="preserve">Supplying and erecting gun metal single outlet </t>
    </r>
    <r>
      <rPr>
        <b/>
        <sz val="11"/>
        <rFont val="Arial"/>
        <family val="2"/>
      </rPr>
      <t xml:space="preserve">hydrant valve </t>
    </r>
    <r>
      <rPr>
        <sz val="11"/>
        <rFont val="Arial"/>
        <family val="2"/>
      </rPr>
      <t>fitted with necessary accessories complete as per specification no. FF-VL/HV</t>
    </r>
  </si>
  <si>
    <t>Supplying  gun  metal  double  outlet  hydrant  valve  fitted  with  necessary  accessories  complete  as  per specification no. FF-VL/HV</t>
  </si>
  <si>
    <t>Supplying  and  installing  wall  mounting  swinging  hose  reel  drum  fitted  with  19mm  dia.  30m  long  high pressure  polypropylene  (Polyhose)  along with necessary accessories complete  as per  specification no. FF-FFA/HV</t>
  </si>
  <si>
    <r>
      <rPr>
        <sz val="11"/>
        <rFont val="Arial"/>
        <family val="2"/>
      </rPr>
      <t xml:space="preserve">Supplying and erecting </t>
    </r>
    <r>
      <rPr>
        <b/>
        <sz val="11"/>
        <rFont val="Arial"/>
        <family val="2"/>
      </rPr>
      <t>63mm dia</t>
    </r>
    <r>
      <rPr>
        <sz val="11"/>
        <rFont val="Arial"/>
        <family val="2"/>
      </rPr>
      <t xml:space="preserve">, reinforced rubber lined (R.R.L.) </t>
    </r>
    <r>
      <rPr>
        <b/>
        <sz val="11"/>
        <rFont val="Arial"/>
        <family val="2"/>
      </rPr>
      <t xml:space="preserve">hose pipe, </t>
    </r>
    <r>
      <rPr>
        <sz val="11"/>
        <rFont val="Arial"/>
        <family val="2"/>
      </rPr>
      <t>15m in length, fitted with necessary accessories complete as per specification no. FF-FFA/RRL</t>
    </r>
  </si>
  <si>
    <t>Supplying and erecting gun metal branch pipe of 63 mm dia fitted with 20 mm dia detachable hexagonal nozzle complete as per specification no. FF</t>
  </si>
  <si>
    <t>Excavating hard murum / stone metal road by chiselling for preparing pit for poles stay or earth plates or for laying cables, pipes &amp; clearing the site by removing debris &amp; making the site as required complete.</t>
  </si>
  <si>
    <t>FIRE BRIGADE BREACHING AND SIAMESE INLET CONNECTIONS</t>
  </si>
  <si>
    <r>
      <rPr>
        <sz val="11"/>
        <rFont val="Arial"/>
        <family val="2"/>
      </rPr>
      <t xml:space="preserve">Supplying, Installation,testing &amp; commissioning of </t>
    </r>
    <r>
      <rPr>
        <b/>
        <sz val="11"/>
        <rFont val="Arial"/>
        <family val="2"/>
      </rPr>
      <t xml:space="preserve">4-Way inlet  </t>
    </r>
    <r>
      <rPr>
        <sz val="11"/>
        <rFont val="Arial"/>
        <family val="2"/>
      </rPr>
      <t xml:space="preserve">for external and tank of 150 mm dia.,G.I. 'C' class pipe, </t>
    </r>
    <r>
      <rPr>
        <b/>
        <sz val="11"/>
        <rFont val="Arial"/>
        <family val="2"/>
      </rPr>
      <t xml:space="preserve">having 4 nos of 63 mm SS instantaneous inlet, </t>
    </r>
    <r>
      <rPr>
        <sz val="11"/>
        <rFont val="Arial"/>
        <family val="2"/>
      </rPr>
      <t>1 no. 150mm with spring type NRV, with all necessary accessories to make the system complete.</t>
    </r>
  </si>
  <si>
    <r>
      <rPr>
        <sz val="11"/>
        <rFont val="Arial"/>
        <family val="2"/>
      </rPr>
      <t xml:space="preserve">Supplying, Installation,testing &amp; commissioning of </t>
    </r>
    <r>
      <rPr>
        <b/>
        <sz val="11"/>
        <rFont val="Arial"/>
        <family val="2"/>
      </rPr>
      <t xml:space="preserve">3-Way inlet </t>
    </r>
    <r>
      <rPr>
        <sz val="11"/>
        <rFont val="Arial"/>
        <family val="2"/>
      </rPr>
      <t xml:space="preserve">for wet riser. Header of 150 mm dia.,G.I. 'C' class pipe, having 2 </t>
    </r>
    <r>
      <rPr>
        <b/>
        <sz val="11"/>
        <rFont val="Arial"/>
        <family val="2"/>
      </rPr>
      <t xml:space="preserve">nos of 63 mm SS instantaneous inlet, </t>
    </r>
    <r>
      <rPr>
        <sz val="11"/>
        <rFont val="Arial"/>
        <family val="2"/>
      </rPr>
      <t>1 no. 150mm with spring type NRV.</t>
    </r>
  </si>
  <si>
    <t>Supplying, Installation,testing &amp; commissioning of fire water drawoff connection of 150mm dia GI "C" class pipe, from UGR to upper basement with foot valve &amp; with all necessary accessories to make the system complete. Piping will be measured separately</t>
  </si>
  <si>
    <r>
      <rPr>
        <sz val="11"/>
        <rFont val="Arial"/>
        <family val="2"/>
      </rPr>
      <t xml:space="preserve">Supplying and erecting </t>
    </r>
    <r>
      <rPr>
        <b/>
        <sz val="11"/>
        <rFont val="Arial"/>
        <family val="2"/>
      </rPr>
      <t xml:space="preserve">150 mm dia. </t>
    </r>
    <r>
      <rPr>
        <sz val="11"/>
        <rFont val="Arial"/>
        <family val="2"/>
      </rPr>
      <t xml:space="preserve">cast iron double flange </t>
    </r>
    <r>
      <rPr>
        <b/>
        <sz val="11"/>
        <rFont val="Arial"/>
        <family val="2"/>
      </rPr>
      <t xml:space="preserve">butterfly valve </t>
    </r>
    <r>
      <rPr>
        <sz val="11"/>
        <rFont val="Arial"/>
        <family val="2"/>
      </rPr>
      <t xml:space="preserve">of size complete with PN16
pressure rating, as per specification no. FF-VL/BFV </t>
    </r>
    <r>
      <rPr>
        <b/>
        <sz val="11"/>
        <rFont val="Arial"/>
        <family val="2"/>
      </rPr>
      <t>SSR Item No. 13-7-21</t>
    </r>
  </si>
  <si>
    <t>FIRE PUMPS ACCESSORIES (PIPING &amp; VALVES)</t>
  </si>
  <si>
    <r>
      <rPr>
        <sz val="11"/>
        <rFont val="Arial"/>
        <family val="2"/>
      </rPr>
      <t>Supplying  and  erecting  G.I.  pipe  ‘C’  class  ERW  25  mm  dia  with  necessary  fittings  complete  as  per
specification no. FF-PP</t>
    </r>
  </si>
  <si>
    <r>
      <rPr>
        <sz val="11"/>
        <rFont val="Arial"/>
        <family val="2"/>
      </rPr>
      <t>Supplying  and  erecting  G.I.  pipe  ‘C’  class  ERW  50  mm  dia  with  necessary  fittings  complete  as  per
specification no. FF-PP</t>
    </r>
  </si>
  <si>
    <t xml:space="preserve">FIRE FIGHTING TOTAL AMOUNT </t>
  </si>
  <si>
    <t xml:space="preserve">ELECTRICAL TOTAL AMOUNT </t>
  </si>
  <si>
    <t>Fire Fighting Work</t>
  </si>
  <si>
    <t>18.12.8</t>
  </si>
  <si>
    <t>Add 6% GST</t>
  </si>
  <si>
    <t>Including 18% GST</t>
  </si>
  <si>
    <t>Total Amount DSR-2021</t>
  </si>
  <si>
    <t>Electrical Work + HVAC</t>
  </si>
  <si>
    <t>4.1.8</t>
  </si>
  <si>
    <t>Pcc of footing</t>
  </si>
  <si>
    <t>4.3.1</t>
  </si>
  <si>
    <t>Pcc of footing Shuttering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</si>
</sst>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_ * #,##0_ ;_ * \-#,##0_ ;_ * &quot;-&quot;??_ ;_ @_ "/>
  </numFmts>
  <fonts count="27" x14ac:knownFonts="1">
    <font>
      <sz val="10"/>
      <color rgb="FF000000"/>
      <name val="Times New Roman"/>
      <charset val="204"/>
    </font>
    <font>
      <sz val="10"/>
      <color rgb="FF000000"/>
      <name val="Times New Roman"/>
      <family val="1"/>
    </font>
    <font>
      <sz val="10"/>
      <color rgb="FF000000"/>
      <name val="Times New Roman"/>
      <family val="1"/>
    </font>
    <font>
      <b/>
      <sz val="10"/>
      <name val="Times New Roman"/>
      <family val="1"/>
    </font>
    <font>
      <b/>
      <sz val="10"/>
      <color rgb="FF000000"/>
      <name val="Times New Roman"/>
      <family val="1"/>
    </font>
    <font>
      <sz val="10"/>
      <name val="Times New Roman"/>
      <family val="1"/>
    </font>
    <font>
      <b/>
      <sz val="11"/>
      <color rgb="FF000000"/>
      <name val="Times New Roman"/>
      <family val="1"/>
    </font>
    <font>
      <sz val="11"/>
      <color rgb="FF000000"/>
      <name val="Times New Roman"/>
      <family val="1"/>
    </font>
    <font>
      <sz val="11"/>
      <name val="Times New Roman"/>
      <family val="1"/>
    </font>
    <font>
      <b/>
      <sz val="11"/>
      <name val="Times New Roman"/>
      <family val="1"/>
    </font>
    <font>
      <sz val="11"/>
      <color rgb="FFFF0000"/>
      <name val="Times New Roman"/>
      <family val="1"/>
    </font>
    <font>
      <b/>
      <i/>
      <sz val="11"/>
      <name val="Times New Roman"/>
      <family val="1"/>
    </font>
    <font>
      <sz val="11"/>
      <color rgb="FF800000"/>
      <name val="Times New Roman"/>
      <family val="1"/>
    </font>
    <font>
      <b/>
      <u/>
      <sz val="11"/>
      <name val="Times New Roman"/>
      <family val="1"/>
    </font>
    <font>
      <b/>
      <sz val="11"/>
      <name val="Arial"/>
      <family val="2"/>
    </font>
    <font>
      <sz val="11"/>
      <color rgb="FF000000"/>
      <name val="Microsoft Sans Serif"/>
      <family val="2"/>
    </font>
    <font>
      <sz val="11"/>
      <name val="Microsoft Sans Serif"/>
      <family val="2"/>
    </font>
    <font>
      <b/>
      <sz val="11"/>
      <color rgb="FFFF0000"/>
      <name val="Arial"/>
      <family val="2"/>
    </font>
    <font>
      <sz val="11"/>
      <color rgb="FF333F4F"/>
      <name val="Microsoft Sans Serif"/>
      <family val="2"/>
    </font>
    <font>
      <b/>
      <sz val="11"/>
      <color rgb="FF000000"/>
      <name val="Microsoft Sans Serif"/>
      <family val="2"/>
    </font>
    <font>
      <b/>
      <sz val="11"/>
      <color rgb="FF000000"/>
      <name val="Arial"/>
      <family val="2"/>
    </font>
    <font>
      <sz val="11"/>
      <color rgb="FFFF0000"/>
      <name val="Microsoft Sans Serif"/>
      <family val="2"/>
    </font>
    <font>
      <sz val="11"/>
      <color rgb="FFFF6600"/>
      <name val="Microsoft Sans Serif"/>
      <family val="2"/>
    </font>
    <font>
      <sz val="11"/>
      <color rgb="FFE16B08"/>
      <name val="Microsoft Sans Serif"/>
      <family val="2"/>
    </font>
    <font>
      <sz val="11"/>
      <color rgb="FF00AF50"/>
      <name val="Microsoft Sans Serif"/>
      <family val="2"/>
    </font>
    <font>
      <sz val="11"/>
      <color rgb="FF000000"/>
      <name val="Arial"/>
      <family val="2"/>
    </font>
    <font>
      <sz val="11"/>
      <name val="Arial"/>
      <family val="2"/>
    </font>
  </fonts>
  <fills count="16">
    <fill>
      <patternFill patternType="none"/>
    </fill>
    <fill>
      <patternFill patternType="gray125"/>
    </fill>
    <fill>
      <patternFill patternType="solid">
        <fgColor rgb="FFAEAAAA"/>
      </patternFill>
    </fill>
    <fill>
      <patternFill patternType="solid">
        <fgColor rgb="FFFFFF00"/>
      </patternFill>
    </fill>
    <fill>
      <patternFill patternType="solid">
        <fgColor rgb="FFBCD6ED"/>
      </patternFill>
    </fill>
    <fill>
      <patternFill patternType="solid">
        <fgColor rgb="FF00AF50"/>
      </patternFill>
    </fill>
    <fill>
      <patternFill patternType="solid">
        <fgColor rgb="FFC6DFB3"/>
      </patternFill>
    </fill>
    <fill>
      <patternFill patternType="solid">
        <fgColor rgb="FFEDEDED"/>
      </patternFill>
    </fill>
    <fill>
      <patternFill patternType="solid">
        <fgColor rgb="FFDDEBF6"/>
      </patternFill>
    </fill>
    <fill>
      <patternFill patternType="solid">
        <fgColor rgb="FFD6DBE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C00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44">
    <xf numFmtId="0" fontId="0" fillId="0" borderId="0" xfId="0" applyFill="1" applyBorder="1" applyAlignment="1">
      <alignment horizontal="left" vertical="top"/>
    </xf>
    <xf numFmtId="0" fontId="2" fillId="0" borderId="1" xfId="0" applyFont="1" applyFill="1" applyBorder="1" applyAlignment="1">
      <alignment horizontal="left" wrapText="1"/>
    </xf>
    <xf numFmtId="0" fontId="2" fillId="0" borderId="0" xfId="0" applyFont="1" applyFill="1" applyBorder="1" applyAlignment="1">
      <alignment horizontal="left" vertical="top"/>
    </xf>
    <xf numFmtId="0" fontId="2" fillId="0"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5" fillId="0" borderId="1" xfId="0" applyFont="1" applyFill="1" applyBorder="1" applyAlignment="1">
      <alignment horizontal="left" vertical="top" wrapText="1"/>
    </xf>
    <xf numFmtId="2" fontId="2" fillId="0" borderId="1"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shrinkToFit="1"/>
    </xf>
    <xf numFmtId="0" fontId="3" fillId="3"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10" borderId="11" xfId="0" applyFont="1" applyFill="1" applyBorder="1" applyAlignment="1">
      <alignment horizontal="left" vertical="top" wrapText="1"/>
    </xf>
    <xf numFmtId="10" fontId="2" fillId="0" borderId="0" xfId="1" applyNumberFormat="1" applyFont="1" applyFill="1" applyBorder="1" applyAlignment="1">
      <alignment horizontal="left" vertical="top" wrapText="1"/>
    </xf>
    <xf numFmtId="2" fontId="4" fillId="0" borderId="1" xfId="0" applyNumberFormat="1" applyFont="1" applyFill="1" applyBorder="1" applyAlignment="1">
      <alignment horizontal="center" vertical="center" wrapText="1" shrinkToFit="1"/>
    </xf>
    <xf numFmtId="1" fontId="4" fillId="0"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11" borderId="0" xfId="0" applyFont="1" applyFill="1" applyBorder="1" applyAlignment="1">
      <alignment horizontal="left" vertical="top"/>
    </xf>
    <xf numFmtId="2" fontId="2"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shrinkToFit="1"/>
    </xf>
    <xf numFmtId="2" fontId="5" fillId="0" borderId="1" xfId="0" applyNumberFormat="1" applyFont="1" applyFill="1" applyBorder="1" applyAlignment="1">
      <alignment horizontal="center" vertical="center" shrinkToFit="1"/>
    </xf>
    <xf numFmtId="0" fontId="2" fillId="11"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2" fillId="0" borderId="0" xfId="0" applyFont="1" applyFill="1" applyBorder="1" applyAlignment="1">
      <alignment horizontal="center" vertical="center"/>
    </xf>
    <xf numFmtId="1" fontId="6" fillId="0" borderId="1" xfId="0" applyNumberFormat="1" applyFont="1" applyFill="1" applyBorder="1" applyAlignment="1">
      <alignment horizontal="center" vertical="center" wrapText="1" shrinkToFit="1"/>
    </xf>
    <xf numFmtId="0" fontId="3" fillId="2" borderId="1" xfId="0" applyFont="1" applyFill="1" applyBorder="1" applyAlignment="1">
      <alignment horizontal="center" vertical="center" wrapText="1"/>
    </xf>
    <xf numFmtId="2" fontId="2" fillId="10" borderId="11" xfId="0" applyNumberFormat="1" applyFont="1" applyFill="1" applyBorder="1" applyAlignment="1">
      <alignment horizontal="center" vertical="center" shrinkToFit="1"/>
    </xf>
    <xf numFmtId="0" fontId="5" fillId="10" borderId="11" xfId="0" applyFont="1" applyFill="1" applyBorder="1" applyAlignment="1">
      <alignment horizontal="center" vertical="center" wrapText="1"/>
    </xf>
    <xf numFmtId="165" fontId="4" fillId="10" borderId="11" xfId="0" applyNumberFormat="1" applyFont="1" applyFill="1" applyBorder="1" applyAlignment="1">
      <alignment horizontal="center" vertical="center" wrapText="1"/>
    </xf>
    <xf numFmtId="0" fontId="4" fillId="12" borderId="0" xfId="0" applyFont="1" applyFill="1" applyBorder="1" applyAlignment="1">
      <alignment horizontal="center" vertical="center"/>
    </xf>
    <xf numFmtId="165" fontId="4" fillId="12" borderId="0" xfId="0" applyNumberFormat="1" applyFont="1" applyFill="1" applyBorder="1" applyAlignment="1">
      <alignment horizontal="center" vertical="center"/>
    </xf>
    <xf numFmtId="0" fontId="4" fillId="13" borderId="0" xfId="0" applyFont="1" applyFill="1" applyBorder="1" applyAlignment="1">
      <alignment horizontal="center" vertical="center"/>
    </xf>
    <xf numFmtId="165" fontId="4" fillId="13" borderId="0" xfId="0" applyNumberFormat="1" applyFont="1" applyFill="1" applyBorder="1" applyAlignment="1">
      <alignment horizontal="center" vertical="center"/>
    </xf>
    <xf numFmtId="10" fontId="4" fillId="0" borderId="0" xfId="1" applyNumberFormat="1" applyFont="1" applyFill="1" applyBorder="1" applyAlignment="1">
      <alignment horizontal="center" vertical="center"/>
    </xf>
    <xf numFmtId="0" fontId="0" fillId="0" borderId="11" xfId="0" applyFill="1" applyBorder="1" applyAlignment="1">
      <alignment horizontal="center" vertical="center"/>
    </xf>
    <xf numFmtId="0" fontId="4" fillId="0" borderId="11" xfId="0" applyFont="1" applyFill="1" applyBorder="1" applyAlignment="1">
      <alignment horizontal="center" vertical="center"/>
    </xf>
    <xf numFmtId="43" fontId="0" fillId="0" borderId="11" xfId="2" applyFont="1" applyFill="1" applyBorder="1" applyAlignment="1">
      <alignment horizontal="center" vertical="center"/>
    </xf>
    <xf numFmtId="0" fontId="7" fillId="0" borderId="0" xfId="0" applyFont="1" applyFill="1" applyBorder="1" applyAlignment="1">
      <alignment horizontal="left" vertical="top"/>
    </xf>
    <xf numFmtId="0" fontId="7" fillId="0" borderId="11" xfId="0" applyFont="1" applyFill="1" applyBorder="1" applyAlignment="1">
      <alignment horizontal="left" vertical="top" wrapText="1"/>
    </xf>
    <xf numFmtId="0" fontId="7" fillId="0" borderId="11" xfId="0" applyFont="1" applyFill="1" applyBorder="1" applyAlignment="1">
      <alignment horizontal="left" vertical="center" wrapText="1"/>
    </xf>
    <xf numFmtId="0" fontId="7" fillId="5" borderId="11" xfId="0" applyFont="1" applyFill="1" applyBorder="1" applyAlignment="1">
      <alignment horizontal="left" wrapText="1"/>
    </xf>
    <xf numFmtId="0" fontId="7" fillId="0" borderId="11" xfId="0" applyFont="1" applyFill="1" applyBorder="1" applyAlignment="1">
      <alignment horizontal="left" wrapText="1"/>
    </xf>
    <xf numFmtId="0" fontId="7" fillId="6" borderId="11" xfId="0" applyFont="1" applyFill="1" applyBorder="1" applyAlignment="1">
      <alignment horizontal="left" wrapText="1"/>
    </xf>
    <xf numFmtId="0" fontId="7" fillId="7" borderId="11" xfId="0" applyFont="1" applyFill="1" applyBorder="1" applyAlignment="1">
      <alignment horizontal="left" vertical="top" wrapText="1"/>
    </xf>
    <xf numFmtId="0" fontId="7" fillId="8" borderId="11" xfId="0" applyFont="1" applyFill="1" applyBorder="1" applyAlignment="1">
      <alignment horizontal="left" wrapText="1"/>
    </xf>
    <xf numFmtId="0" fontId="7" fillId="9" borderId="11" xfId="0" applyFont="1" applyFill="1" applyBorder="1" applyAlignment="1">
      <alignment horizontal="left" vertical="top" wrapText="1"/>
    </xf>
    <xf numFmtId="1" fontId="7" fillId="0" borderId="11" xfId="0" applyNumberFormat="1" applyFont="1" applyFill="1" applyBorder="1" applyAlignment="1">
      <alignment horizontal="center" vertical="top" shrinkToFit="1"/>
    </xf>
    <xf numFmtId="0" fontId="8" fillId="0" borderId="11" xfId="0" applyFont="1" applyFill="1" applyBorder="1" applyAlignment="1">
      <alignment horizontal="left" vertical="top" wrapText="1"/>
    </xf>
    <xf numFmtId="2" fontId="7" fillId="0" borderId="11" xfId="0" applyNumberFormat="1" applyFont="1" applyFill="1" applyBorder="1" applyAlignment="1">
      <alignment horizontal="center" vertical="center" shrinkToFit="1"/>
    </xf>
    <xf numFmtId="0" fontId="8" fillId="0" borderId="11" xfId="0" applyFont="1" applyFill="1" applyBorder="1" applyAlignment="1">
      <alignment horizontal="center" vertical="center" wrapText="1"/>
    </xf>
    <xf numFmtId="2" fontId="7" fillId="0" borderId="11" xfId="0" applyNumberFormat="1" applyFont="1" applyFill="1" applyBorder="1" applyAlignment="1">
      <alignment horizontal="center" vertical="top" shrinkToFit="1"/>
    </xf>
    <xf numFmtId="0" fontId="8" fillId="0" borderId="11" xfId="0" applyFont="1" applyFill="1" applyBorder="1" applyAlignment="1">
      <alignment horizontal="center" vertical="top" wrapText="1"/>
    </xf>
    <xf numFmtId="0" fontId="9" fillId="5" borderId="11" xfId="0" applyFont="1" applyFill="1" applyBorder="1" applyAlignment="1">
      <alignment vertical="top" wrapText="1"/>
    </xf>
    <xf numFmtId="0" fontId="9" fillId="5" borderId="11" xfId="0" applyFont="1" applyFill="1" applyBorder="1" applyAlignment="1">
      <alignment horizontal="left" vertical="top" wrapText="1" indent="14"/>
    </xf>
    <xf numFmtId="0" fontId="9" fillId="0" borderId="11" xfId="0" applyFont="1" applyFill="1" applyBorder="1" applyAlignment="1">
      <alignment horizontal="left" vertical="top" wrapText="1"/>
    </xf>
    <xf numFmtId="0" fontId="9" fillId="0" borderId="11" xfId="0" applyFont="1" applyFill="1" applyBorder="1" applyAlignment="1">
      <alignment vertical="top" wrapText="1"/>
    </xf>
    <xf numFmtId="1" fontId="7" fillId="0" borderId="11" xfId="0" applyNumberFormat="1" applyFont="1" applyFill="1" applyBorder="1" applyAlignment="1">
      <alignment horizontal="center" vertical="center" shrinkToFit="1"/>
    </xf>
    <xf numFmtId="0" fontId="9" fillId="6" borderId="11" xfId="0" applyFont="1" applyFill="1" applyBorder="1" applyAlignment="1">
      <alignment horizontal="left" vertical="top" wrapText="1"/>
    </xf>
    <xf numFmtId="1" fontId="7" fillId="7" borderId="11" xfId="0" applyNumberFormat="1" applyFont="1" applyFill="1" applyBorder="1" applyAlignment="1">
      <alignment horizontal="center" vertical="top" shrinkToFit="1"/>
    </xf>
    <xf numFmtId="2" fontId="7" fillId="7" borderId="11" xfId="0" applyNumberFormat="1" applyFont="1" applyFill="1" applyBorder="1" applyAlignment="1">
      <alignment horizontal="center" vertical="center" shrinkToFit="1"/>
    </xf>
    <xf numFmtId="0" fontId="8" fillId="7" borderId="11" xfId="0" applyFont="1" applyFill="1" applyBorder="1" applyAlignment="1">
      <alignment horizontal="center" vertical="center" wrapText="1"/>
    </xf>
    <xf numFmtId="1" fontId="6" fillId="0" borderId="11" xfId="0" applyNumberFormat="1" applyFont="1" applyFill="1" applyBorder="1" applyAlignment="1">
      <alignment horizontal="center" vertical="top" shrinkToFit="1"/>
    </xf>
    <xf numFmtId="0" fontId="9" fillId="0" borderId="11" xfId="0" applyFont="1" applyFill="1" applyBorder="1" applyAlignment="1">
      <alignment horizontal="center" vertical="top" wrapText="1"/>
    </xf>
    <xf numFmtId="164" fontId="7" fillId="0" borderId="11" xfId="0" applyNumberFormat="1" applyFont="1" applyFill="1" applyBorder="1" applyAlignment="1">
      <alignment horizontal="center" vertical="top" shrinkToFit="1"/>
    </xf>
    <xf numFmtId="164" fontId="6" fillId="0" borderId="11" xfId="0" applyNumberFormat="1" applyFont="1" applyFill="1" applyBorder="1" applyAlignment="1">
      <alignment horizontal="center" vertical="top" shrinkToFit="1"/>
    </xf>
    <xf numFmtId="0" fontId="9" fillId="8" borderId="11" xfId="0" applyFont="1" applyFill="1" applyBorder="1" applyAlignment="1">
      <alignment horizontal="left" vertical="top" wrapText="1"/>
    </xf>
    <xf numFmtId="0" fontId="7" fillId="0" borderId="11" xfId="0" applyFont="1" applyFill="1" applyBorder="1" applyAlignment="1">
      <alignment horizontal="center" vertical="center" wrapText="1"/>
    </xf>
    <xf numFmtId="0" fontId="9" fillId="0" borderId="0" xfId="0" applyFont="1" applyFill="1" applyBorder="1" applyAlignment="1">
      <alignment vertical="center" wrapText="1"/>
    </xf>
    <xf numFmtId="1" fontId="6" fillId="0" borderId="11" xfId="0" applyNumberFormat="1" applyFont="1" applyFill="1" applyBorder="1" applyAlignment="1">
      <alignment horizontal="center" vertical="center" shrinkToFit="1"/>
    </xf>
    <xf numFmtId="0" fontId="9" fillId="0" borderId="11" xfId="0" applyFont="1" applyFill="1" applyBorder="1" applyAlignment="1">
      <alignment horizontal="left" vertical="center" wrapText="1"/>
    </xf>
    <xf numFmtId="2" fontId="6" fillId="0" borderId="11" xfId="0" applyNumberFormat="1" applyFont="1" applyFill="1" applyBorder="1" applyAlignment="1">
      <alignment horizontal="center" vertical="center" shrinkToFit="1"/>
    </xf>
    <xf numFmtId="0" fontId="9" fillId="0" borderId="11"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1" xfId="0" applyFont="1" applyFill="1" applyBorder="1" applyAlignment="1">
      <alignment horizontal="center" vertical="top" wrapText="1"/>
    </xf>
    <xf numFmtId="0" fontId="9" fillId="2" borderId="1" xfId="0" applyFont="1" applyFill="1" applyBorder="1" applyAlignment="1">
      <alignment horizontal="left" vertical="top" wrapText="1" indent="2"/>
    </xf>
    <xf numFmtId="0" fontId="7" fillId="8" borderId="1" xfId="0" applyFont="1" applyFill="1" applyBorder="1" applyAlignment="1">
      <alignment horizontal="left" vertical="center" wrapText="1"/>
    </xf>
    <xf numFmtId="0" fontId="9" fillId="8" borderId="1" xfId="0" applyFont="1" applyFill="1" applyBorder="1" applyAlignment="1">
      <alignment horizontal="left" vertical="top" wrapText="1" indent="9"/>
    </xf>
    <xf numFmtId="0" fontId="7" fillId="0" borderId="1" xfId="0" applyFont="1" applyFill="1" applyBorder="1" applyAlignment="1">
      <alignment horizontal="left" vertical="center" wrapText="1"/>
    </xf>
    <xf numFmtId="1" fontId="7" fillId="0" borderId="1" xfId="0" applyNumberFormat="1" applyFont="1" applyFill="1" applyBorder="1" applyAlignment="1">
      <alignment horizontal="center" vertical="top" shrinkToFit="1"/>
    </xf>
    <xf numFmtId="1" fontId="7" fillId="0" borderId="5" xfId="0" applyNumberFormat="1" applyFont="1" applyFill="1" applyBorder="1" applyAlignment="1">
      <alignment horizontal="center" vertical="top" shrinkToFit="1"/>
    </xf>
    <xf numFmtId="2" fontId="7"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5" xfId="0" applyFont="1" applyFill="1" applyBorder="1" applyAlignment="1">
      <alignment horizontal="left" vertical="top" wrapText="1"/>
    </xf>
    <xf numFmtId="2" fontId="7" fillId="0" borderId="5" xfId="0" applyNumberFormat="1" applyFont="1" applyFill="1" applyBorder="1" applyAlignment="1">
      <alignment horizontal="center" vertical="center" shrinkToFit="1"/>
    </xf>
    <xf numFmtId="0" fontId="8" fillId="0" borderId="5" xfId="0" applyFont="1" applyFill="1" applyBorder="1" applyAlignment="1">
      <alignment horizontal="center" vertical="center" wrapText="1"/>
    </xf>
    <xf numFmtId="1" fontId="7" fillId="0" borderId="6" xfId="0" applyNumberFormat="1" applyFont="1" applyFill="1" applyBorder="1" applyAlignment="1">
      <alignment horizontal="center" vertical="top" shrinkToFit="1"/>
    </xf>
    <xf numFmtId="2" fontId="7" fillId="0" borderId="6" xfId="0" applyNumberFormat="1" applyFont="1" applyFill="1" applyBorder="1" applyAlignment="1">
      <alignment horizontal="center" vertical="center" shrinkToFit="1"/>
    </xf>
    <xf numFmtId="0" fontId="8" fillId="0" borderId="6" xfId="0" applyFont="1" applyFill="1" applyBorder="1" applyAlignment="1">
      <alignment horizontal="center" vertical="center" wrapText="1"/>
    </xf>
    <xf numFmtId="0" fontId="8" fillId="0" borderId="1" xfId="0" applyFont="1" applyFill="1" applyBorder="1" applyAlignment="1">
      <alignment horizontal="left" vertical="top" wrapText="1"/>
    </xf>
    <xf numFmtId="0" fontId="9" fillId="8" borderId="1" xfId="0" applyFont="1" applyFill="1" applyBorder="1" applyAlignment="1">
      <alignment horizontal="left" vertical="top" wrapText="1"/>
    </xf>
    <xf numFmtId="0" fontId="6" fillId="0" borderId="0" xfId="0" applyFont="1" applyFill="1" applyBorder="1" applyAlignment="1">
      <alignment horizontal="left" vertical="top"/>
    </xf>
    <xf numFmtId="43" fontId="4" fillId="0" borderId="11" xfId="0" applyNumberFormat="1" applyFont="1" applyFill="1" applyBorder="1" applyAlignment="1">
      <alignment horizontal="center" vertical="center"/>
    </xf>
    <xf numFmtId="10" fontId="0" fillId="0" borderId="11" xfId="1" applyNumberFormat="1" applyFont="1" applyFill="1" applyBorder="1" applyAlignment="1">
      <alignment horizontal="center" vertical="center"/>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43" fontId="2" fillId="0" borderId="0" xfId="2" applyFont="1" applyFill="1" applyBorder="1" applyAlignment="1">
      <alignment horizontal="left" vertical="top"/>
    </xf>
    <xf numFmtId="43" fontId="4" fillId="0" borderId="0" xfId="0" applyNumberFormat="1" applyFont="1" applyFill="1" applyBorder="1" applyAlignment="1">
      <alignment horizontal="left" vertical="top"/>
    </xf>
    <xf numFmtId="0" fontId="2" fillId="14" borderId="1" xfId="0" applyFont="1" applyFill="1" applyBorder="1" applyAlignment="1">
      <alignment horizontal="center" vertical="center" wrapText="1"/>
    </xf>
    <xf numFmtId="0" fontId="3" fillId="14" borderId="1" xfId="0" applyFont="1" applyFill="1" applyBorder="1" applyAlignment="1">
      <alignment horizontal="left" vertical="top" wrapText="1"/>
    </xf>
    <xf numFmtId="2" fontId="2" fillId="14" borderId="1" xfId="0" applyNumberFormat="1" applyFont="1" applyFill="1" applyBorder="1" applyAlignment="1">
      <alignment horizontal="center" vertical="center" shrinkToFit="1"/>
    </xf>
    <xf numFmtId="0" fontId="5" fillId="14" borderId="1" xfId="0" applyFont="1" applyFill="1" applyBorder="1" applyAlignment="1">
      <alignment horizontal="center" vertical="center" wrapText="1"/>
    </xf>
    <xf numFmtId="2" fontId="4" fillId="14" borderId="1" xfId="0" applyNumberFormat="1" applyFont="1" applyFill="1" applyBorder="1" applyAlignment="1">
      <alignment horizontal="center" vertical="center" shrinkToFit="1"/>
    </xf>
    <xf numFmtId="0" fontId="2" fillId="14" borderId="1" xfId="0" applyFont="1" applyFill="1" applyBorder="1" applyAlignment="1">
      <alignment horizontal="left" vertical="top" wrapText="1"/>
    </xf>
    <xf numFmtId="0" fontId="5" fillId="14" borderId="1" xfId="0" applyFont="1" applyFill="1" applyBorder="1" applyAlignment="1">
      <alignment horizontal="left" vertical="top" wrapText="1"/>
    </xf>
    <xf numFmtId="0" fontId="9" fillId="0" borderId="0" xfId="0" applyFont="1" applyFill="1" applyBorder="1" applyAlignment="1">
      <alignment horizontal="left" vertical="top" indent="3"/>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14" fillId="2" borderId="1" xfId="0" applyFont="1" applyFill="1" applyBorder="1" applyAlignment="1">
      <alignment horizontal="left" vertical="top" wrapText="1" indent="2"/>
    </xf>
    <xf numFmtId="1" fontId="15" fillId="0" borderId="1" xfId="0" applyNumberFormat="1" applyFont="1" applyFill="1" applyBorder="1" applyAlignment="1">
      <alignment horizontal="center" vertical="top" shrinkToFit="1"/>
    </xf>
    <xf numFmtId="2" fontId="15" fillId="0" borderId="1" xfId="0" applyNumberFormat="1" applyFont="1" applyFill="1" applyBorder="1" applyAlignment="1">
      <alignment horizontal="center" vertical="top" shrinkToFit="1"/>
    </xf>
    <xf numFmtId="0" fontId="16" fillId="0" borderId="1" xfId="0" applyFont="1" applyFill="1" applyBorder="1" applyAlignment="1">
      <alignment horizontal="center" vertical="top" wrapText="1"/>
    </xf>
    <xf numFmtId="0" fontId="16" fillId="0" borderId="1" xfId="0" applyFont="1" applyFill="1" applyBorder="1" applyAlignment="1">
      <alignment horizontal="left" vertical="top" wrapText="1"/>
    </xf>
    <xf numFmtId="0" fontId="7" fillId="4" borderId="1" xfId="0" applyFont="1" applyFill="1" applyBorder="1" applyAlignment="1">
      <alignment horizontal="left" wrapText="1"/>
    </xf>
    <xf numFmtId="0" fontId="14" fillId="4" borderId="1" xfId="0" applyFont="1" applyFill="1" applyBorder="1" applyAlignment="1">
      <alignment horizontal="left" vertical="top" wrapText="1"/>
    </xf>
    <xf numFmtId="1" fontId="15" fillId="0" borderId="11" xfId="0" applyNumberFormat="1" applyFont="1" applyFill="1" applyBorder="1" applyAlignment="1">
      <alignment horizontal="center" vertical="top" shrinkToFit="1"/>
    </xf>
    <xf numFmtId="1" fontId="15" fillId="0" borderId="5" xfId="0" applyNumberFormat="1" applyFont="1" applyFill="1" applyBorder="1" applyAlignment="1">
      <alignment vertical="top" wrapText="1" shrinkToFit="1"/>
    </xf>
    <xf numFmtId="2" fontId="15" fillId="0" borderId="11" xfId="0" applyNumberFormat="1" applyFont="1" applyFill="1" applyBorder="1" applyAlignment="1">
      <alignment horizontal="center" vertical="center" shrinkToFit="1"/>
    </xf>
    <xf numFmtId="0" fontId="16" fillId="0" borderId="11" xfId="0" applyFont="1" applyFill="1" applyBorder="1" applyAlignment="1">
      <alignment horizontal="center" vertical="center" wrapText="1"/>
    </xf>
    <xf numFmtId="2" fontId="15" fillId="0" borderId="5" xfId="0" applyNumberFormat="1" applyFont="1" applyFill="1" applyBorder="1" applyAlignment="1">
      <alignment vertical="center" shrinkToFit="1"/>
    </xf>
    <xf numFmtId="1" fontId="15" fillId="0" borderId="9" xfId="0" applyNumberFormat="1" applyFont="1" applyFill="1" applyBorder="1" applyAlignment="1">
      <alignment horizontal="center" vertical="top" shrinkToFit="1"/>
    </xf>
    <xf numFmtId="0" fontId="7" fillId="0" borderId="12" xfId="0" applyFont="1" applyFill="1" applyBorder="1" applyAlignment="1">
      <alignment horizontal="left" vertical="top" wrapText="1"/>
    </xf>
    <xf numFmtId="2" fontId="15" fillId="0" borderId="6" xfId="0" applyNumberFormat="1" applyFont="1" applyFill="1" applyBorder="1" applyAlignment="1">
      <alignment horizontal="center" vertical="center" shrinkToFit="1"/>
    </xf>
    <xf numFmtId="0" fontId="16" fillId="0" borderId="9" xfId="0" applyFont="1" applyFill="1" applyBorder="1" applyAlignment="1">
      <alignment horizontal="center" vertical="center" wrapText="1"/>
    </xf>
    <xf numFmtId="0" fontId="16" fillId="0" borderId="8" xfId="0" applyFont="1" applyFill="1" applyBorder="1" applyAlignment="1">
      <alignment wrapText="1"/>
    </xf>
    <xf numFmtId="2" fontId="15" fillId="0" borderId="1" xfId="0" applyNumberFormat="1" applyFont="1" applyFill="1" applyBorder="1" applyAlignment="1">
      <alignment horizontal="center" vertical="center" shrinkToFit="1"/>
    </xf>
    <xf numFmtId="0" fontId="16" fillId="0" borderId="8" xfId="0" applyFont="1" applyFill="1" applyBorder="1" applyAlignment="1">
      <alignment vertical="center" wrapText="1"/>
    </xf>
    <xf numFmtId="0" fontId="16" fillId="0" borderId="2"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14" fillId="0" borderId="0" xfId="0" applyFont="1" applyFill="1" applyBorder="1" applyAlignment="1">
      <alignment vertical="top"/>
    </xf>
    <xf numFmtId="0" fontId="14" fillId="0" borderId="0" xfId="0" applyFont="1" applyFill="1" applyBorder="1" applyAlignment="1">
      <alignment vertical="top" wrapText="1"/>
    </xf>
    <xf numFmtId="0" fontId="16" fillId="0" borderId="1" xfId="0" applyFont="1" applyFill="1" applyBorder="1" applyAlignment="1">
      <alignment horizontal="center" vertical="center" wrapText="1"/>
    </xf>
    <xf numFmtId="0" fontId="14" fillId="4" borderId="1" xfId="0" applyFont="1" applyFill="1" applyBorder="1" applyAlignment="1">
      <alignment horizontal="center" vertical="top" wrapText="1"/>
    </xf>
    <xf numFmtId="0" fontId="7" fillId="0" borderId="1" xfId="0" applyFont="1" applyFill="1" applyBorder="1" applyAlignment="1">
      <alignment horizontal="left" wrapText="1"/>
    </xf>
    <xf numFmtId="0" fontId="7" fillId="0" borderId="5" xfId="0" applyFont="1" applyFill="1" applyBorder="1" applyAlignment="1">
      <alignment horizontal="left" vertical="center" wrapText="1"/>
    </xf>
    <xf numFmtId="0" fontId="14" fillId="0" borderId="5" xfId="0" applyFont="1" applyFill="1" applyBorder="1" applyAlignment="1">
      <alignment horizontal="left" vertical="top" wrapText="1"/>
    </xf>
    <xf numFmtId="1" fontId="15" fillId="0" borderId="6" xfId="0" applyNumberFormat="1" applyFont="1" applyFill="1" applyBorder="1" applyAlignment="1">
      <alignment horizontal="center" vertical="top" shrinkToFit="1"/>
    </xf>
    <xf numFmtId="0" fontId="16" fillId="0" borderId="6" xfId="0" applyFont="1" applyFill="1" applyBorder="1" applyAlignment="1">
      <alignment horizontal="left" vertical="top" wrapText="1"/>
    </xf>
    <xf numFmtId="0" fontId="14" fillId="0" borderId="1" xfId="0" applyFont="1" applyFill="1" applyBorder="1" applyAlignment="1">
      <alignment horizontal="left" vertical="top" wrapText="1"/>
    </xf>
    <xf numFmtId="164" fontId="15" fillId="0" borderId="1" xfId="0" applyNumberFormat="1" applyFont="1" applyFill="1" applyBorder="1" applyAlignment="1">
      <alignment horizontal="center" vertical="top" shrinkToFit="1"/>
    </xf>
    <xf numFmtId="0" fontId="19" fillId="0" borderId="1" xfId="0" applyFont="1" applyFill="1" applyBorder="1" applyAlignment="1">
      <alignment horizontal="left" vertical="top" wrapText="1"/>
    </xf>
    <xf numFmtId="2" fontId="15" fillId="0" borderId="5" xfId="0" applyNumberFormat="1" applyFont="1" applyFill="1" applyBorder="1" applyAlignment="1">
      <alignment horizontal="center" vertical="top" shrinkToFit="1"/>
    </xf>
    <xf numFmtId="0" fontId="16" fillId="0" borderId="5" xfId="0" applyFont="1" applyFill="1" applyBorder="1" applyAlignment="1">
      <alignment horizontal="left" vertical="top" wrapText="1"/>
    </xf>
    <xf numFmtId="0" fontId="16" fillId="0" borderId="5" xfId="0" applyFont="1" applyFill="1" applyBorder="1" applyAlignment="1">
      <alignment horizontal="center" vertical="top" wrapText="1"/>
    </xf>
    <xf numFmtId="0" fontId="7" fillId="0" borderId="5" xfId="0" applyFont="1" applyFill="1" applyBorder="1" applyAlignment="1">
      <alignment horizontal="left" wrapText="1"/>
    </xf>
    <xf numFmtId="2" fontId="15" fillId="0" borderId="6" xfId="0" applyNumberFormat="1" applyFont="1" applyFill="1" applyBorder="1" applyAlignment="1">
      <alignment horizontal="center" vertical="top" shrinkToFit="1"/>
    </xf>
    <xf numFmtId="0" fontId="16"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14" fillId="0" borderId="1" xfId="0" applyFont="1" applyFill="1" applyBorder="1" applyAlignment="1">
      <alignment horizontal="center" vertical="top" wrapText="1"/>
    </xf>
    <xf numFmtId="1" fontId="20" fillId="0" borderId="1" xfId="0" applyNumberFormat="1" applyFont="1" applyFill="1" applyBorder="1" applyAlignment="1">
      <alignment horizontal="center" vertical="top" shrinkToFit="1"/>
    </xf>
    <xf numFmtId="164" fontId="20" fillId="0" borderId="1" xfId="0" applyNumberFormat="1" applyFont="1" applyFill="1" applyBorder="1" applyAlignment="1">
      <alignment horizontal="center" vertical="top" shrinkToFit="1"/>
    </xf>
    <xf numFmtId="0" fontId="7" fillId="0" borderId="6" xfId="0" applyFont="1" applyFill="1" applyBorder="1" applyAlignment="1">
      <alignment horizontal="left" wrapText="1"/>
    </xf>
    <xf numFmtId="0" fontId="14" fillId="0" borderId="6" xfId="0" applyFont="1" applyFill="1" applyBorder="1" applyAlignment="1">
      <alignment horizontal="left" vertical="top" wrapText="1"/>
    </xf>
    <xf numFmtId="1" fontId="15" fillId="0" borderId="1" xfId="0" applyNumberFormat="1" applyFont="1" applyFill="1" applyBorder="1" applyAlignment="1">
      <alignment horizontal="center" vertical="center" shrinkToFit="1"/>
    </xf>
    <xf numFmtId="164" fontId="15" fillId="0" borderId="5" xfId="0" applyNumberFormat="1" applyFont="1" applyFill="1" applyBorder="1" applyAlignment="1">
      <alignment horizontal="center" vertical="top" shrinkToFit="1"/>
    </xf>
    <xf numFmtId="2" fontId="15" fillId="0" borderId="5" xfId="0" applyNumberFormat="1" applyFont="1" applyFill="1" applyBorder="1" applyAlignment="1">
      <alignment horizontal="center" vertical="center" shrinkToFit="1"/>
    </xf>
    <xf numFmtId="0" fontId="16" fillId="0" borderId="5" xfId="0" applyFont="1" applyFill="1" applyBorder="1" applyAlignment="1">
      <alignment horizontal="center" vertical="center" wrapText="1"/>
    </xf>
    <xf numFmtId="164" fontId="15" fillId="0" borderId="6" xfId="0" applyNumberFormat="1" applyFont="1" applyFill="1" applyBorder="1" applyAlignment="1">
      <alignment horizontal="center" vertical="top" shrinkToFit="1"/>
    </xf>
    <xf numFmtId="0" fontId="16" fillId="0" borderId="6" xfId="0" applyFont="1" applyFill="1" applyBorder="1" applyAlignment="1">
      <alignment horizontal="center" vertical="top" wrapText="1"/>
    </xf>
    <xf numFmtId="1" fontId="15" fillId="0" borderId="4" xfId="0" applyNumberFormat="1" applyFont="1" applyFill="1" applyBorder="1" applyAlignment="1">
      <alignment horizontal="center" vertical="top" shrinkToFit="1"/>
    </xf>
    <xf numFmtId="1" fontId="20" fillId="0" borderId="5" xfId="0" applyNumberFormat="1" applyFont="1" applyFill="1" applyBorder="1" applyAlignment="1">
      <alignment horizontal="center" vertical="top" shrinkToFit="1"/>
    </xf>
    <xf numFmtId="0" fontId="14" fillId="0" borderId="2" xfId="0" applyFont="1" applyFill="1" applyBorder="1" applyAlignment="1">
      <alignment vertical="top"/>
    </xf>
    <xf numFmtId="0" fontId="14" fillId="0" borderId="3" xfId="0" applyFont="1" applyFill="1" applyBorder="1" applyAlignment="1">
      <alignment vertical="top"/>
    </xf>
    <xf numFmtId="0" fontId="14" fillId="0" borderId="4" xfId="0" applyFont="1" applyFill="1" applyBorder="1" applyAlignment="1">
      <alignment vertical="top"/>
    </xf>
    <xf numFmtId="0" fontId="7" fillId="0" borderId="2" xfId="0" applyFont="1" applyFill="1" applyBorder="1" applyAlignment="1">
      <alignment horizontal="left" wrapText="1"/>
    </xf>
    <xf numFmtId="0" fontId="14" fillId="0" borderId="5" xfId="0" applyFont="1" applyFill="1" applyBorder="1" applyAlignment="1">
      <alignment horizontal="center" vertical="top" wrapText="1"/>
    </xf>
    <xf numFmtId="0" fontId="7" fillId="0" borderId="8" xfId="0" applyFont="1" applyFill="1" applyBorder="1" applyAlignment="1">
      <alignment horizontal="left" wrapText="1"/>
    </xf>
    <xf numFmtId="0" fontId="16" fillId="0" borderId="11" xfId="0" applyFont="1" applyFill="1" applyBorder="1" applyAlignment="1">
      <alignment horizontal="right" vertical="center" wrapText="1" indent="1"/>
    </xf>
    <xf numFmtId="0" fontId="7" fillId="0" borderId="11" xfId="0" applyFont="1" applyFill="1" applyBorder="1" applyAlignment="1">
      <alignment vertical="top" wrapText="1"/>
    </xf>
    <xf numFmtId="1" fontId="15" fillId="0" borderId="5" xfId="0" applyNumberFormat="1" applyFont="1" applyFill="1" applyBorder="1" applyAlignment="1">
      <alignment horizontal="center" vertical="top" shrinkToFit="1"/>
    </xf>
    <xf numFmtId="0" fontId="16" fillId="0" borderId="8" xfId="0" applyFont="1" applyFill="1" applyBorder="1" applyAlignment="1">
      <alignment horizontal="center" vertical="center" wrapText="1"/>
    </xf>
    <xf numFmtId="0" fontId="16" fillId="0" borderId="2" xfId="0" applyFont="1" applyFill="1" applyBorder="1" applyAlignment="1">
      <alignment horizontal="center" vertical="top" wrapText="1"/>
    </xf>
    <xf numFmtId="0" fontId="16" fillId="0" borderId="11" xfId="0" applyFont="1" applyFill="1" applyBorder="1" applyAlignment="1">
      <alignment horizontal="right" vertical="top" wrapText="1" indent="1"/>
    </xf>
    <xf numFmtId="1" fontId="20" fillId="0" borderId="6" xfId="0" applyNumberFormat="1" applyFont="1" applyFill="1" applyBorder="1" applyAlignment="1">
      <alignment horizontal="center" vertical="top" shrinkToFit="1"/>
    </xf>
    <xf numFmtId="0" fontId="7" fillId="0" borderId="2" xfId="0" applyFont="1" applyFill="1" applyBorder="1" applyAlignment="1">
      <alignment horizontal="left" vertical="center" wrapText="1"/>
    </xf>
    <xf numFmtId="0" fontId="9" fillId="10" borderId="11" xfId="0" applyFont="1" applyFill="1" applyBorder="1" applyAlignment="1">
      <alignment horizontal="left" vertical="top" wrapText="1"/>
    </xf>
    <xf numFmtId="2" fontId="7" fillId="10" borderId="11" xfId="0" applyNumberFormat="1" applyFont="1" applyFill="1" applyBorder="1" applyAlignment="1">
      <alignment horizontal="center" vertical="center" shrinkToFit="1"/>
    </xf>
    <xf numFmtId="0" fontId="8" fillId="10" borderId="11" xfId="0" applyFont="1" applyFill="1" applyBorder="1" applyAlignment="1">
      <alignment horizontal="center" vertical="center" wrapText="1"/>
    </xf>
    <xf numFmtId="165" fontId="6" fillId="10" borderId="11" xfId="0" applyNumberFormat="1" applyFont="1" applyFill="1" applyBorder="1" applyAlignment="1">
      <alignment horizontal="center" vertical="center" wrapText="1"/>
    </xf>
    <xf numFmtId="0" fontId="7" fillId="2" borderId="1" xfId="0" applyFont="1" applyFill="1" applyBorder="1" applyAlignment="1">
      <alignment horizontal="left" vertical="top"/>
    </xf>
    <xf numFmtId="1" fontId="25" fillId="0" borderId="1" xfId="0" applyNumberFormat="1" applyFont="1" applyFill="1" applyBorder="1" applyAlignment="1">
      <alignment horizontal="center" vertical="top" shrinkToFit="1"/>
    </xf>
    <xf numFmtId="2" fontId="25" fillId="0" borderId="1" xfId="0" applyNumberFormat="1" applyFont="1" applyFill="1" applyBorder="1" applyAlignment="1">
      <alignment horizontal="center" vertical="top" shrinkToFit="1"/>
    </xf>
    <xf numFmtId="0" fontId="26" fillId="0" borderId="1" xfId="0" applyFont="1" applyFill="1" applyBorder="1" applyAlignment="1">
      <alignment horizontal="center" vertical="top" wrapText="1"/>
    </xf>
    <xf numFmtId="2" fontId="25" fillId="0" borderId="1"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top" wrapText="1"/>
    </xf>
    <xf numFmtId="0" fontId="2" fillId="0" borderId="11" xfId="0" applyFont="1" applyFill="1" applyBorder="1" applyAlignment="1">
      <alignment horizontal="left" vertical="center"/>
    </xf>
    <xf numFmtId="0" fontId="1" fillId="0" borderId="11" xfId="0" applyFont="1" applyFill="1" applyBorder="1" applyAlignment="1">
      <alignment horizontal="left" vertical="center"/>
    </xf>
    <xf numFmtId="0" fontId="0" fillId="0" borderId="11" xfId="0" applyFill="1" applyBorder="1" applyAlignment="1">
      <alignment horizontal="left" vertical="center"/>
    </xf>
    <xf numFmtId="43" fontId="0" fillId="0" borderId="0" xfId="2" applyFont="1" applyFill="1" applyBorder="1" applyAlignment="1">
      <alignment horizontal="left" vertical="top"/>
    </xf>
    <xf numFmtId="1" fontId="15" fillId="0" borderId="5" xfId="0" applyNumberFormat="1" applyFont="1" applyFill="1" applyBorder="1" applyAlignment="1">
      <alignment vertical="top" shrinkToFit="1"/>
    </xf>
    <xf numFmtId="1" fontId="15" fillId="0" borderId="6" xfId="0" applyNumberFormat="1" applyFont="1" applyFill="1" applyBorder="1" applyAlignment="1">
      <alignment vertical="top" shrinkToFit="1"/>
    </xf>
    <xf numFmtId="1" fontId="15" fillId="0" borderId="6" xfId="0" applyNumberFormat="1" applyFont="1" applyFill="1" applyBorder="1" applyAlignment="1">
      <alignment vertical="top" wrapText="1" shrinkToFit="1"/>
    </xf>
    <xf numFmtId="2" fontId="15" fillId="0" borderId="6" xfId="0" applyNumberFormat="1" applyFont="1" applyFill="1" applyBorder="1" applyAlignment="1">
      <alignment vertical="center" shrinkToFit="1"/>
    </xf>
    <xf numFmtId="0" fontId="16" fillId="0" borderId="9" xfId="0" applyFont="1" applyFill="1" applyBorder="1" applyAlignment="1">
      <alignment vertical="center" wrapText="1"/>
    </xf>
    <xf numFmtId="1" fontId="15" fillId="0" borderId="7" xfId="0" applyNumberFormat="1" applyFont="1" applyFill="1" applyBorder="1" applyAlignment="1">
      <alignment vertical="top" shrinkToFit="1"/>
    </xf>
    <xf numFmtId="2" fontId="15" fillId="0" borderId="7" xfId="0" applyNumberFormat="1" applyFont="1" applyFill="1" applyBorder="1" applyAlignment="1">
      <alignment vertical="center" shrinkToFit="1"/>
    </xf>
    <xf numFmtId="0" fontId="16" fillId="0" borderId="10" xfId="0" applyFont="1" applyFill="1" applyBorder="1" applyAlignment="1">
      <alignment vertical="center" wrapText="1"/>
    </xf>
    <xf numFmtId="164" fontId="25" fillId="0" borderId="1" xfId="0" applyNumberFormat="1" applyFont="1" applyFill="1" applyBorder="1" applyAlignment="1">
      <alignment horizontal="center" vertical="top" shrinkToFit="1"/>
    </xf>
    <xf numFmtId="0" fontId="7" fillId="0" borderId="6" xfId="0" applyFont="1" applyFill="1" applyBorder="1" applyAlignment="1">
      <alignment horizontal="left" vertical="top" wrapText="1"/>
    </xf>
    <xf numFmtId="43" fontId="0" fillId="0" borderId="0" xfId="0" applyNumberFormat="1" applyFill="1" applyBorder="1" applyAlignment="1">
      <alignment horizontal="left" vertical="top"/>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43" fontId="4"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3" fontId="1" fillId="0" borderId="0" xfId="0" applyNumberFormat="1" applyFont="1" applyFill="1" applyBorder="1" applyAlignment="1">
      <alignment horizontal="center" vertical="center"/>
    </xf>
    <xf numFmtId="2" fontId="4" fillId="0" borderId="1" xfId="0" applyNumberFormat="1" applyFont="1" applyFill="1" applyBorder="1" applyAlignment="1">
      <alignment horizontal="center" vertical="center" wrapText="1"/>
    </xf>
    <xf numFmtId="1" fontId="4" fillId="12" borderId="1" xfId="0" applyNumberFormat="1" applyFont="1" applyFill="1" applyBorder="1" applyAlignment="1">
      <alignment horizontal="center" vertical="center" shrinkToFit="1"/>
    </xf>
    <xf numFmtId="0" fontId="2" fillId="12" borderId="1" xfId="0" applyFont="1" applyFill="1" applyBorder="1" applyAlignment="1">
      <alignment horizontal="left" vertical="top" wrapText="1"/>
    </xf>
    <xf numFmtId="0" fontId="2" fillId="12" borderId="1" xfId="0" applyFont="1" applyFill="1" applyBorder="1" applyAlignment="1">
      <alignment horizontal="center" vertical="center" wrapText="1"/>
    </xf>
    <xf numFmtId="2" fontId="2" fillId="12" borderId="1" xfId="0" applyNumberFormat="1" applyFont="1" applyFill="1" applyBorder="1" applyAlignment="1">
      <alignment horizontal="center" vertical="center" shrinkToFit="1"/>
    </xf>
    <xf numFmtId="0" fontId="3" fillId="12" borderId="1" xfId="0" applyFont="1" applyFill="1" applyBorder="1" applyAlignment="1">
      <alignment horizontal="left" vertical="top" wrapText="1"/>
    </xf>
    <xf numFmtId="0" fontId="5" fillId="12" borderId="1" xfId="0" applyFont="1" applyFill="1" applyBorder="1" applyAlignment="1">
      <alignment horizontal="center" vertical="center" wrapText="1"/>
    </xf>
    <xf numFmtId="43" fontId="4" fillId="0" borderId="0" xfId="2" applyFont="1" applyFill="1" applyBorder="1" applyAlignment="1">
      <alignment horizontal="left" vertical="top"/>
    </xf>
    <xf numFmtId="2" fontId="4" fillId="12" borderId="1" xfId="0" applyNumberFormat="1" applyFont="1" applyFill="1" applyBorder="1" applyAlignment="1">
      <alignment horizontal="center" vertical="center" shrinkToFit="1"/>
    </xf>
    <xf numFmtId="1" fontId="4" fillId="12" borderId="1" xfId="0" applyNumberFormat="1" applyFont="1" applyFill="1" applyBorder="1" applyAlignment="1">
      <alignment horizontal="center" vertical="center" wrapText="1" shrinkToFit="1"/>
    </xf>
    <xf numFmtId="2" fontId="2" fillId="0" borderId="0" xfId="0" applyNumberFormat="1" applyFont="1" applyFill="1" applyBorder="1" applyAlignment="1">
      <alignment horizontal="left" vertical="top"/>
    </xf>
    <xf numFmtId="0" fontId="1" fillId="15" borderId="1" xfId="0" applyFont="1" applyFill="1" applyBorder="1" applyAlignment="1">
      <alignment horizontal="center" vertical="center" wrapText="1"/>
    </xf>
    <xf numFmtId="0" fontId="3" fillId="15" borderId="1" xfId="0" applyFont="1" applyFill="1" applyBorder="1" applyAlignment="1">
      <alignment horizontal="left" vertical="top" wrapText="1"/>
    </xf>
    <xf numFmtId="2" fontId="2" fillId="15" borderId="1" xfId="0" applyNumberFormat="1" applyFont="1" applyFill="1" applyBorder="1" applyAlignment="1">
      <alignment horizontal="center" vertical="center" shrinkToFit="1"/>
    </xf>
    <xf numFmtId="0" fontId="5" fillId="15" borderId="1" xfId="0" applyFont="1" applyFill="1" applyBorder="1" applyAlignment="1">
      <alignment horizontal="center" vertical="center" wrapText="1"/>
    </xf>
    <xf numFmtId="0" fontId="7" fillId="10" borderId="11" xfId="0" applyFont="1" applyFill="1" applyBorder="1" applyAlignment="1">
      <alignment horizontal="left" vertical="center" wrapText="1"/>
    </xf>
    <xf numFmtId="0" fontId="14" fillId="10" borderId="11" xfId="0" applyFont="1" applyFill="1" applyBorder="1" applyAlignment="1">
      <alignment horizontal="left" vertical="top" wrapText="1"/>
    </xf>
    <xf numFmtId="0" fontId="16" fillId="0" borderId="11" xfId="0" applyFont="1" applyFill="1" applyBorder="1" applyAlignment="1">
      <alignment horizontal="left" vertical="top" wrapText="1"/>
    </xf>
    <xf numFmtId="0" fontId="3" fillId="0" borderId="2"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4" fillId="0" borderId="11" xfId="0" applyFont="1" applyFill="1" applyBorder="1" applyAlignment="1">
      <alignment horizontal="center" vertical="top" wrapText="1"/>
    </xf>
    <xf numFmtId="164" fontId="15" fillId="0" borderId="7" xfId="0" applyNumberFormat="1" applyFont="1" applyFill="1" applyBorder="1" applyAlignment="1">
      <alignment horizontal="left" vertical="top" shrinkToFit="1"/>
    </xf>
    <xf numFmtId="164" fontId="15" fillId="0" borderId="6" xfId="0" applyNumberFormat="1" applyFont="1" applyFill="1" applyBorder="1" applyAlignment="1">
      <alignment horizontal="left" vertical="top" shrinkToFit="1"/>
    </xf>
    <xf numFmtId="0" fontId="7" fillId="0" borderId="2" xfId="0" applyFont="1" applyFill="1" applyBorder="1" applyAlignment="1">
      <alignment horizontal="left" wrapText="1"/>
    </xf>
    <xf numFmtId="0" fontId="7" fillId="0" borderId="4" xfId="0" applyFont="1" applyFill="1" applyBorder="1" applyAlignment="1">
      <alignment horizontal="left"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164" fontId="15" fillId="0" borderId="5" xfId="0" applyNumberFormat="1" applyFont="1" applyFill="1" applyBorder="1" applyAlignment="1">
      <alignment horizontal="left" vertical="top" shrinkToFit="1"/>
    </xf>
    <xf numFmtId="0" fontId="9" fillId="0" borderId="13" xfId="0" applyFont="1" applyFill="1" applyBorder="1" applyAlignment="1">
      <alignment horizontal="center" vertical="center"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view="pageBreakPreview" zoomScaleNormal="100" zoomScaleSheetLayoutView="100" workbookViewId="0">
      <selection activeCell="D21" sqref="D21"/>
    </sheetView>
  </sheetViews>
  <sheetFormatPr defaultRowHeight="12.75" x14ac:dyDescent="0.2"/>
  <cols>
    <col min="1" max="1" width="16.5" customWidth="1"/>
    <col min="2" max="2" width="35" customWidth="1"/>
    <col min="3" max="3" width="17.1640625" bestFit="1" customWidth="1"/>
    <col min="4" max="4" width="16.5" customWidth="1"/>
    <col min="5" max="5" width="16" bestFit="1" customWidth="1"/>
  </cols>
  <sheetData>
    <row r="1" spans="1:5" ht="42" customHeight="1" x14ac:dyDescent="0.2">
      <c r="A1" s="232" t="s">
        <v>8</v>
      </c>
      <c r="B1" s="232"/>
      <c r="C1" s="232"/>
      <c r="D1" s="232"/>
    </row>
    <row r="2" spans="1:5" x14ac:dyDescent="0.2">
      <c r="A2" s="36" t="s">
        <v>140</v>
      </c>
      <c r="B2" s="36" t="s">
        <v>141</v>
      </c>
      <c r="C2" s="36" t="s">
        <v>142</v>
      </c>
      <c r="D2" s="36" t="s">
        <v>143</v>
      </c>
    </row>
    <row r="3" spans="1:5" x14ac:dyDescent="0.2">
      <c r="A3" s="35">
        <v>1</v>
      </c>
      <c r="B3" s="191" t="s">
        <v>144</v>
      </c>
      <c r="C3" s="37">
        <f>'Civil &amp; Plumbing BOQ'!G395</f>
        <v>0</v>
      </c>
      <c r="D3" s="98"/>
    </row>
    <row r="4" spans="1:5" x14ac:dyDescent="0.2">
      <c r="A4" s="35">
        <v>2</v>
      </c>
      <c r="B4" s="191" t="s">
        <v>145</v>
      </c>
      <c r="C4" s="37">
        <f>C3*6%</f>
        <v>0</v>
      </c>
      <c r="D4" s="98" t="e">
        <f>C4/C3</f>
        <v>#DIV/0!</v>
      </c>
    </row>
    <row r="5" spans="1:5" x14ac:dyDescent="0.2">
      <c r="A5" s="35">
        <v>3</v>
      </c>
      <c r="B5" s="192" t="s">
        <v>758</v>
      </c>
      <c r="C5" s="37">
        <f>'Fire pump'!G92</f>
        <v>5920283.0999999996</v>
      </c>
      <c r="D5" s="98"/>
    </row>
    <row r="6" spans="1:5" x14ac:dyDescent="0.2">
      <c r="A6" s="35">
        <v>4</v>
      </c>
      <c r="B6" s="192" t="s">
        <v>763</v>
      </c>
      <c r="C6" s="37">
        <f>'Fire pump'!G318</f>
        <v>0</v>
      </c>
      <c r="D6" s="98"/>
      <c r="E6" s="194">
        <f>+C3*27%</f>
        <v>0</v>
      </c>
    </row>
    <row r="7" spans="1:5" x14ac:dyDescent="0.2">
      <c r="A7" s="35">
        <v>5</v>
      </c>
      <c r="B7" s="192" t="s">
        <v>133</v>
      </c>
      <c r="C7" s="37">
        <f>'conference room'!G235</f>
        <v>0</v>
      </c>
      <c r="D7" s="37">
        <v>6000000</v>
      </c>
      <c r="E7" s="194"/>
    </row>
    <row r="8" spans="1:5" x14ac:dyDescent="0.2">
      <c r="A8" s="35">
        <v>6</v>
      </c>
      <c r="B8" s="192" t="s">
        <v>146</v>
      </c>
      <c r="C8" s="37">
        <f>furniture!G41</f>
        <v>0</v>
      </c>
      <c r="D8" s="37">
        <v>15000000</v>
      </c>
    </row>
    <row r="9" spans="1:5" x14ac:dyDescent="0.2">
      <c r="A9" s="35"/>
      <c r="B9" s="193"/>
      <c r="C9" s="35"/>
      <c r="D9" s="35"/>
    </row>
    <row r="10" spans="1:5" x14ac:dyDescent="0.2">
      <c r="A10" s="35"/>
      <c r="B10" s="36" t="s">
        <v>762</v>
      </c>
      <c r="C10" s="97">
        <f>C3+C4+C5+D7+D8+E6</f>
        <v>26920283.100000001</v>
      </c>
      <c r="D10" s="35"/>
    </row>
    <row r="11" spans="1:5" x14ac:dyDescent="0.2">
      <c r="A11" s="206"/>
      <c r="B11" s="209" t="s">
        <v>760</v>
      </c>
      <c r="C11" s="210">
        <f>C10*6%</f>
        <v>1615216.986</v>
      </c>
      <c r="D11" s="206"/>
    </row>
    <row r="12" spans="1:5" x14ac:dyDescent="0.2">
      <c r="A12" s="206"/>
      <c r="B12" s="207" t="s">
        <v>761</v>
      </c>
      <c r="C12" s="208">
        <f>C10+C11</f>
        <v>28535500.086000003</v>
      </c>
      <c r="D12" s="206"/>
    </row>
    <row r="13" spans="1:5" x14ac:dyDescent="0.2">
      <c r="A13" s="206"/>
      <c r="B13" s="207"/>
      <c r="C13" s="208"/>
      <c r="D13" s="206"/>
    </row>
    <row r="14" spans="1:5" x14ac:dyDescent="0.2">
      <c r="C14" s="205">
        <f>C10</f>
        <v>26920283.100000001</v>
      </c>
    </row>
    <row r="15" spans="1:5" x14ac:dyDescent="0.2">
      <c r="C15" s="194">
        <f>13500*26500</f>
        <v>357750000</v>
      </c>
    </row>
    <row r="16" spans="1:5" x14ac:dyDescent="0.2">
      <c r="C16">
        <f>+C14/13500</f>
        <v>1994.0950444444445</v>
      </c>
    </row>
  </sheetData>
  <mergeCells count="1">
    <mergeCell ref="A1:D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6"/>
  <sheetViews>
    <sheetView tabSelected="1" view="pageBreakPreview" zoomScaleNormal="100" zoomScaleSheetLayoutView="100" workbookViewId="0">
      <pane ySplit="3" topLeftCell="A388" activePane="bottomLeft" state="frozen"/>
      <selection pane="bottomLeft" activeCell="H396" sqref="H396"/>
    </sheetView>
  </sheetViews>
  <sheetFormatPr defaultRowHeight="12.75" x14ac:dyDescent="0.2"/>
  <cols>
    <col min="1" max="1" width="7" style="24" customWidth="1"/>
    <col min="2" max="2" width="10" style="24" customWidth="1"/>
    <col min="3" max="3" width="67.83203125" style="2" customWidth="1"/>
    <col min="4" max="4" width="8.6640625" style="24" bestFit="1" customWidth="1"/>
    <col min="5" max="5" width="7.1640625" style="24" customWidth="1"/>
    <col min="6" max="6" width="11.5" style="24" customWidth="1"/>
    <col min="7" max="7" width="15" style="24" customWidth="1"/>
    <col min="8" max="8" width="10.1640625" style="2" bestFit="1" customWidth="1"/>
    <col min="9" max="9" width="13.1640625" style="2" customWidth="1"/>
    <col min="10" max="10" width="9.33203125" style="2"/>
    <col min="11" max="11" width="17.6640625" style="2" customWidth="1"/>
    <col min="12" max="12" width="11.6640625" style="2" customWidth="1"/>
    <col min="13" max="16384" width="9.33203125" style="2"/>
  </cols>
  <sheetData>
    <row r="1" spans="1:10" ht="12.75" customHeight="1" x14ac:dyDescent="0.2">
      <c r="A1" s="229" t="s">
        <v>8</v>
      </c>
      <c r="B1" s="230"/>
      <c r="C1" s="230"/>
      <c r="D1" s="230"/>
      <c r="E1" s="230"/>
      <c r="F1" s="230"/>
      <c r="G1" s="231"/>
    </row>
    <row r="2" spans="1:10" ht="12.75" customHeight="1" x14ac:dyDescent="0.2">
      <c r="A2" s="229" t="s">
        <v>9</v>
      </c>
      <c r="B2" s="230"/>
      <c r="C2" s="230"/>
      <c r="D2" s="230"/>
      <c r="E2" s="230"/>
      <c r="F2" s="230"/>
      <c r="G2" s="231"/>
    </row>
    <row r="3" spans="1:10" ht="25.5" x14ac:dyDescent="0.2">
      <c r="A3" s="22" t="s">
        <v>64</v>
      </c>
      <c r="B3" s="22" t="s">
        <v>1</v>
      </c>
      <c r="C3" s="4" t="s">
        <v>10</v>
      </c>
      <c r="D3" s="26" t="s">
        <v>11</v>
      </c>
      <c r="E3" s="26" t="s">
        <v>12</v>
      </c>
      <c r="F3" s="26" t="s">
        <v>13</v>
      </c>
      <c r="G3" s="26" t="s">
        <v>14</v>
      </c>
    </row>
    <row r="4" spans="1:10" x14ac:dyDescent="0.2">
      <c r="A4" s="16"/>
      <c r="B4" s="16"/>
      <c r="C4" s="5" t="s">
        <v>15</v>
      </c>
      <c r="D4" s="16"/>
      <c r="E4" s="16"/>
      <c r="F4" s="16" t="s">
        <v>0</v>
      </c>
      <c r="G4" s="16"/>
    </row>
    <row r="5" spans="1:10" ht="140.25" x14ac:dyDescent="0.2">
      <c r="A5" s="15">
        <v>1</v>
      </c>
      <c r="B5" s="15" t="s">
        <v>132</v>
      </c>
      <c r="C5" s="6" t="s">
        <v>16</v>
      </c>
      <c r="D5" s="7">
        <v>1</v>
      </c>
      <c r="E5" s="8" t="s">
        <v>17</v>
      </c>
      <c r="F5" s="16"/>
      <c r="G5" s="7">
        <v>5000000</v>
      </c>
    </row>
    <row r="6" spans="1:10" x14ac:dyDescent="0.2">
      <c r="A6" s="16"/>
      <c r="B6" s="16"/>
      <c r="C6" s="5" t="s">
        <v>18</v>
      </c>
      <c r="D6" s="16"/>
      <c r="E6" s="16"/>
      <c r="F6" s="16"/>
      <c r="G6" s="16"/>
    </row>
    <row r="7" spans="1:10" ht="114.75" x14ac:dyDescent="0.2">
      <c r="A7" s="15">
        <v>1</v>
      </c>
      <c r="B7" s="9" t="s">
        <v>2</v>
      </c>
      <c r="C7" s="3" t="s">
        <v>65</v>
      </c>
      <c r="D7" s="7">
        <v>1032.6500000000001</v>
      </c>
      <c r="E7" s="8" t="s">
        <v>110</v>
      </c>
      <c r="F7" s="7"/>
      <c r="G7" s="7">
        <f>D7*F7</f>
        <v>0</v>
      </c>
      <c r="H7" s="2">
        <f>+D7/1.5</f>
        <v>688.43333333333339</v>
      </c>
    </row>
    <row r="8" spans="1:10" ht="102" x14ac:dyDescent="0.2">
      <c r="A8" s="15">
        <v>2</v>
      </c>
      <c r="B8" s="9"/>
      <c r="C8" s="6" t="s">
        <v>66</v>
      </c>
      <c r="D8" s="7">
        <v>1032.6500000000001</v>
      </c>
      <c r="E8" s="8" t="s">
        <v>19</v>
      </c>
      <c r="F8" s="7"/>
      <c r="G8" s="7">
        <f t="shared" ref="G8:G124" si="0">D8*F8</f>
        <v>0</v>
      </c>
    </row>
    <row r="9" spans="1:10" x14ac:dyDescent="0.2">
      <c r="A9" s="16"/>
      <c r="B9" s="9"/>
      <c r="C9" s="1"/>
      <c r="D9" s="16"/>
      <c r="E9" s="16"/>
      <c r="F9" s="7"/>
      <c r="G9" s="7"/>
    </row>
    <row r="10" spans="1:10" ht="127.5" x14ac:dyDescent="0.2">
      <c r="A10" s="15">
        <v>3</v>
      </c>
      <c r="B10" s="9" t="s">
        <v>3</v>
      </c>
      <c r="C10" s="3" t="s">
        <v>67</v>
      </c>
      <c r="D10" s="7">
        <v>3605.73</v>
      </c>
      <c r="E10" s="8" t="s">
        <v>19</v>
      </c>
      <c r="F10" s="7"/>
      <c r="G10" s="7">
        <f t="shared" si="0"/>
        <v>0</v>
      </c>
    </row>
    <row r="11" spans="1:10" ht="102" x14ac:dyDescent="0.2">
      <c r="A11" s="15">
        <v>4</v>
      </c>
      <c r="B11" s="9" t="s">
        <v>4</v>
      </c>
      <c r="C11" s="3" t="s">
        <v>68</v>
      </c>
      <c r="D11" s="7">
        <v>7211.46</v>
      </c>
      <c r="E11" s="8" t="s">
        <v>19</v>
      </c>
      <c r="F11" s="7"/>
      <c r="G11" s="7">
        <f t="shared" si="0"/>
        <v>0</v>
      </c>
    </row>
    <row r="12" spans="1:10" ht="127.5" x14ac:dyDescent="0.2">
      <c r="A12" s="15">
        <v>5</v>
      </c>
      <c r="B12" s="9" t="s">
        <v>5</v>
      </c>
      <c r="C12" s="3" t="s">
        <v>69</v>
      </c>
      <c r="D12" s="7">
        <v>2296.88</v>
      </c>
      <c r="E12" s="8" t="s">
        <v>19</v>
      </c>
      <c r="F12" s="7"/>
      <c r="G12" s="7">
        <f t="shared" si="0"/>
        <v>0</v>
      </c>
    </row>
    <row r="13" spans="1:10" ht="25.5" x14ac:dyDescent="0.2">
      <c r="A13" s="15">
        <v>6</v>
      </c>
      <c r="B13" s="9">
        <v>2.25</v>
      </c>
      <c r="C13" s="6" t="s">
        <v>20</v>
      </c>
      <c r="D13" s="7">
        <f>D7+D8</f>
        <v>2065.3000000000002</v>
      </c>
      <c r="E13" s="8" t="s">
        <v>19</v>
      </c>
      <c r="F13" s="7"/>
      <c r="G13" s="7">
        <f t="shared" si="0"/>
        <v>0</v>
      </c>
    </row>
    <row r="14" spans="1:10" ht="38.25" x14ac:dyDescent="0.2">
      <c r="A14" s="15">
        <v>7</v>
      </c>
      <c r="B14" s="9" t="s">
        <v>6</v>
      </c>
      <c r="C14" s="3" t="s">
        <v>70</v>
      </c>
      <c r="D14" s="7">
        <v>12834.849999999999</v>
      </c>
      <c r="E14" s="8" t="s">
        <v>19</v>
      </c>
      <c r="F14" s="7"/>
      <c r="G14" s="7">
        <f t="shared" si="0"/>
        <v>0</v>
      </c>
      <c r="H14" s="2">
        <v>15179.39</v>
      </c>
      <c r="I14" s="221">
        <f>SUM(D30:D34)</f>
        <v>279.24</v>
      </c>
      <c r="J14" s="221">
        <f>H14-I14-D13</f>
        <v>12834.849999999999</v>
      </c>
    </row>
    <row r="15" spans="1:10" ht="38.25" x14ac:dyDescent="0.2">
      <c r="A15" s="15">
        <v>8</v>
      </c>
      <c r="B15" s="9" t="s">
        <v>129</v>
      </c>
      <c r="C15" s="6" t="s">
        <v>21</v>
      </c>
      <c r="D15" s="7">
        <v>70.510000000000005</v>
      </c>
      <c r="E15" s="8" t="s">
        <v>19</v>
      </c>
      <c r="F15" s="7"/>
      <c r="G15" s="7">
        <f t="shared" si="0"/>
        <v>0</v>
      </c>
    </row>
    <row r="16" spans="1:10" x14ac:dyDescent="0.2">
      <c r="A16" s="16"/>
      <c r="B16" s="9"/>
      <c r="C16" s="10" t="s">
        <v>22</v>
      </c>
      <c r="D16" s="16"/>
      <c r="E16" s="16"/>
      <c r="F16" s="7"/>
      <c r="G16" s="7"/>
    </row>
    <row r="17" spans="1:11" ht="63.75" x14ac:dyDescent="0.2">
      <c r="A17" s="15">
        <v>9</v>
      </c>
      <c r="B17" s="9" t="s">
        <v>7</v>
      </c>
      <c r="C17" s="3" t="s">
        <v>71</v>
      </c>
      <c r="D17" s="7">
        <v>3012.71</v>
      </c>
      <c r="E17" s="8" t="s">
        <v>23</v>
      </c>
      <c r="F17" s="7"/>
      <c r="G17" s="7">
        <f t="shared" si="0"/>
        <v>0</v>
      </c>
    </row>
    <row r="18" spans="1:11" ht="63.75" x14ac:dyDescent="0.2">
      <c r="A18" s="15">
        <v>10</v>
      </c>
      <c r="B18" s="9" t="s">
        <v>7</v>
      </c>
      <c r="C18" s="3" t="s">
        <v>72</v>
      </c>
      <c r="D18" s="7">
        <v>1406.5</v>
      </c>
      <c r="E18" s="8" t="s">
        <v>23</v>
      </c>
      <c r="F18" s="7"/>
      <c r="G18" s="7">
        <f t="shared" si="0"/>
        <v>0</v>
      </c>
    </row>
    <row r="19" spans="1:11" ht="51" x14ac:dyDescent="0.2">
      <c r="A19" s="15">
        <v>11</v>
      </c>
      <c r="B19" s="9" t="s">
        <v>7</v>
      </c>
      <c r="C19" s="3" t="s">
        <v>73</v>
      </c>
      <c r="D19" s="7">
        <v>1762.8</v>
      </c>
      <c r="E19" s="8" t="s">
        <v>23</v>
      </c>
      <c r="F19" s="7"/>
      <c r="G19" s="7">
        <f t="shared" si="0"/>
        <v>0</v>
      </c>
    </row>
    <row r="20" spans="1:11" x14ac:dyDescent="0.2">
      <c r="A20" s="16"/>
      <c r="B20" s="9"/>
      <c r="C20" s="10" t="s">
        <v>24</v>
      </c>
      <c r="D20" s="16"/>
      <c r="E20" s="16"/>
      <c r="F20" s="7"/>
      <c r="G20" s="7"/>
    </row>
    <row r="21" spans="1:11" ht="153" x14ac:dyDescent="0.2">
      <c r="A21" s="15">
        <v>12</v>
      </c>
      <c r="B21" s="9" t="s">
        <v>111</v>
      </c>
      <c r="C21" s="3" t="s">
        <v>74</v>
      </c>
      <c r="D21" s="7">
        <v>209.53</v>
      </c>
      <c r="E21" s="8" t="s">
        <v>19</v>
      </c>
      <c r="F21" s="7"/>
      <c r="G21" s="7">
        <f t="shared" si="0"/>
        <v>0</v>
      </c>
    </row>
    <row r="22" spans="1:11" x14ac:dyDescent="0.2">
      <c r="A22" s="16"/>
      <c r="B22" s="9"/>
      <c r="C22" s="10" t="s">
        <v>25</v>
      </c>
      <c r="D22" s="16"/>
      <c r="E22" s="16"/>
      <c r="F22" s="7"/>
      <c r="G22" s="7"/>
    </row>
    <row r="23" spans="1:11" ht="127.5" x14ac:dyDescent="0.2">
      <c r="A23" s="15">
        <v>13</v>
      </c>
      <c r="B23" s="9" t="s">
        <v>112</v>
      </c>
      <c r="C23" s="3" t="s">
        <v>75</v>
      </c>
      <c r="D23" s="7">
        <v>849.01</v>
      </c>
      <c r="E23" s="8" t="s">
        <v>19</v>
      </c>
      <c r="F23" s="7"/>
      <c r="G23" s="7">
        <f t="shared" si="0"/>
        <v>0</v>
      </c>
    </row>
    <row r="24" spans="1:11" x14ac:dyDescent="0.2">
      <c r="A24" s="15"/>
      <c r="B24" s="107" t="s">
        <v>433</v>
      </c>
      <c r="C24" s="108" t="s">
        <v>435</v>
      </c>
      <c r="D24" s="105">
        <f>+D23*35%*8.5</f>
        <v>2525.8047499999998</v>
      </c>
      <c r="E24" s="106" t="s">
        <v>23</v>
      </c>
      <c r="F24" s="105"/>
      <c r="G24" s="105">
        <f t="shared" si="0"/>
        <v>0</v>
      </c>
      <c r="H24" s="2">
        <f>+D23*35%</f>
        <v>297.15349999999995</v>
      </c>
      <c r="K24" s="2">
        <f>+D23*8.5</f>
        <v>7216.585</v>
      </c>
    </row>
    <row r="25" spans="1:11" x14ac:dyDescent="0.2">
      <c r="A25" s="15"/>
      <c r="B25" s="107" t="s">
        <v>434</v>
      </c>
      <c r="C25" s="108" t="s">
        <v>436</v>
      </c>
      <c r="D25" s="105">
        <f>+D23*15%*8.5</f>
        <v>1082.4877499999998</v>
      </c>
      <c r="E25" s="106" t="s">
        <v>23</v>
      </c>
      <c r="F25" s="105"/>
      <c r="G25" s="105">
        <f t="shared" si="0"/>
        <v>0</v>
      </c>
      <c r="H25" s="2">
        <f>+D23*15%</f>
        <v>127.35149999999999</v>
      </c>
    </row>
    <row r="26" spans="1:11" x14ac:dyDescent="0.2">
      <c r="A26" s="15"/>
      <c r="B26" s="107" t="s">
        <v>431</v>
      </c>
      <c r="C26" s="108" t="s">
        <v>437</v>
      </c>
      <c r="D26" s="105">
        <f>+D23*30%*8.5</f>
        <v>2164.9754999999996</v>
      </c>
      <c r="E26" s="106" t="s">
        <v>23</v>
      </c>
      <c r="F26" s="105"/>
      <c r="G26" s="105">
        <f t="shared" si="0"/>
        <v>0</v>
      </c>
      <c r="H26" s="2">
        <f>SUM(H24:H25)</f>
        <v>424.50499999999994</v>
      </c>
    </row>
    <row r="27" spans="1:11" x14ac:dyDescent="0.2">
      <c r="A27" s="15"/>
      <c r="B27" s="107" t="s">
        <v>432</v>
      </c>
      <c r="C27" s="108" t="s">
        <v>438</v>
      </c>
      <c r="D27" s="105">
        <f>+D23*20%*8.5</f>
        <v>1443.3170000000002</v>
      </c>
      <c r="E27" s="106" t="s">
        <v>23</v>
      </c>
      <c r="F27" s="105"/>
      <c r="G27" s="105">
        <f t="shared" si="0"/>
        <v>0</v>
      </c>
      <c r="H27" s="2">
        <f>+H26</f>
        <v>424.50499999999994</v>
      </c>
    </row>
    <row r="28" spans="1:11" x14ac:dyDescent="0.2">
      <c r="A28" s="15"/>
      <c r="B28" s="9"/>
      <c r="C28" s="3"/>
      <c r="D28" s="7"/>
      <c r="E28" s="8"/>
      <c r="F28" s="7"/>
      <c r="G28" s="7"/>
    </row>
    <row r="29" spans="1:11" ht="140.25" x14ac:dyDescent="0.2">
      <c r="A29" s="15">
        <v>14</v>
      </c>
      <c r="B29" s="9"/>
      <c r="C29" s="3" t="s">
        <v>76</v>
      </c>
      <c r="D29" s="16"/>
      <c r="E29" s="16"/>
      <c r="F29" s="7"/>
      <c r="G29" s="7"/>
      <c r="J29" s="2" t="s">
        <v>386</v>
      </c>
    </row>
    <row r="30" spans="1:11" x14ac:dyDescent="0.2">
      <c r="A30" s="16"/>
      <c r="B30" s="9" t="s">
        <v>113</v>
      </c>
      <c r="C30" s="11" t="s">
        <v>26</v>
      </c>
      <c r="D30" s="7">
        <v>37.68</v>
      </c>
      <c r="E30" s="8" t="s">
        <v>19</v>
      </c>
      <c r="F30" s="7"/>
      <c r="G30" s="7">
        <f t="shared" si="0"/>
        <v>0</v>
      </c>
      <c r="H30" s="2">
        <v>9.1300000000000008</v>
      </c>
      <c r="I30" s="2">
        <f>+D30*H30</f>
        <v>344.01840000000004</v>
      </c>
      <c r="J30" s="2">
        <v>804.25</v>
      </c>
      <c r="K30" s="101">
        <f>+I30*J30</f>
        <v>276676.79820000002</v>
      </c>
    </row>
    <row r="31" spans="1:11" x14ac:dyDescent="0.2">
      <c r="A31" s="16"/>
      <c r="B31" s="16"/>
      <c r="C31" s="11" t="s">
        <v>27</v>
      </c>
      <c r="D31" s="7">
        <v>74.66</v>
      </c>
      <c r="E31" s="8" t="s">
        <v>19</v>
      </c>
      <c r="F31" s="7"/>
      <c r="G31" s="7">
        <f t="shared" si="0"/>
        <v>0</v>
      </c>
      <c r="H31" s="2">
        <v>9.1300000000000008</v>
      </c>
      <c r="I31" s="2">
        <f t="shared" ref="I31:I34" si="1">+D31*H31</f>
        <v>681.64580000000001</v>
      </c>
      <c r="J31" s="2">
        <v>804.25</v>
      </c>
      <c r="K31" s="101">
        <f t="shared" ref="K31:K34" si="2">+I31*J31</f>
        <v>548213.63465000002</v>
      </c>
    </row>
    <row r="32" spans="1:11" x14ac:dyDescent="0.2">
      <c r="A32" s="16"/>
      <c r="B32" s="16"/>
      <c r="C32" s="11" t="s">
        <v>28</v>
      </c>
      <c r="D32" s="7">
        <v>57.59</v>
      </c>
      <c r="E32" s="8" t="s">
        <v>19</v>
      </c>
      <c r="F32" s="7"/>
      <c r="G32" s="7">
        <f t="shared" si="0"/>
        <v>0</v>
      </c>
      <c r="H32" s="2">
        <v>9.1300000000000008</v>
      </c>
      <c r="I32" s="2">
        <f t="shared" si="1"/>
        <v>525.7967000000001</v>
      </c>
      <c r="J32" s="2">
        <v>804.25</v>
      </c>
      <c r="K32" s="101">
        <f t="shared" si="2"/>
        <v>422871.99597500009</v>
      </c>
    </row>
    <row r="33" spans="1:11" x14ac:dyDescent="0.2">
      <c r="A33" s="16"/>
      <c r="B33" s="9" t="s">
        <v>114</v>
      </c>
      <c r="C33" s="11" t="s">
        <v>29</v>
      </c>
      <c r="D33" s="7">
        <v>69.78</v>
      </c>
      <c r="E33" s="8" t="s">
        <v>19</v>
      </c>
      <c r="F33" s="7"/>
      <c r="G33" s="7">
        <f t="shared" si="0"/>
        <v>0</v>
      </c>
      <c r="H33" s="2">
        <v>9.1300000000000008</v>
      </c>
      <c r="I33" s="2">
        <f t="shared" si="1"/>
        <v>637.09140000000002</v>
      </c>
      <c r="J33" s="2">
        <v>804.25</v>
      </c>
      <c r="K33" s="101">
        <f t="shared" si="2"/>
        <v>512380.75845000002</v>
      </c>
    </row>
    <row r="34" spans="1:11" x14ac:dyDescent="0.2">
      <c r="A34" s="16"/>
      <c r="B34" s="16"/>
      <c r="C34" s="11" t="s">
        <v>30</v>
      </c>
      <c r="D34" s="7">
        <v>39.53</v>
      </c>
      <c r="E34" s="8" t="s">
        <v>19</v>
      </c>
      <c r="F34" s="7"/>
      <c r="G34" s="7">
        <f t="shared" si="0"/>
        <v>0</v>
      </c>
      <c r="H34" s="2">
        <v>9.1300000000000008</v>
      </c>
      <c r="I34" s="2">
        <f t="shared" si="1"/>
        <v>360.90890000000002</v>
      </c>
      <c r="J34" s="2">
        <v>804.25</v>
      </c>
      <c r="K34" s="101">
        <f t="shared" si="2"/>
        <v>290260.98282500001</v>
      </c>
    </row>
    <row r="35" spans="1:11" x14ac:dyDescent="0.2">
      <c r="A35" s="16"/>
      <c r="B35" s="103" t="s">
        <v>429</v>
      </c>
      <c r="C35" s="104" t="s">
        <v>430</v>
      </c>
      <c r="D35" s="105">
        <f>+D30*9.13</f>
        <v>344.01840000000004</v>
      </c>
      <c r="E35" s="106" t="s">
        <v>23</v>
      </c>
      <c r="F35" s="105"/>
      <c r="G35" s="105">
        <f t="shared" si="0"/>
        <v>0</v>
      </c>
      <c r="K35" s="101"/>
    </row>
    <row r="36" spans="1:11" x14ac:dyDescent="0.2">
      <c r="A36" s="16"/>
      <c r="B36" s="103"/>
      <c r="C36" s="104"/>
      <c r="D36" s="105">
        <f t="shared" ref="D36:D38" si="3">+D31*9.13</f>
        <v>681.64580000000001</v>
      </c>
      <c r="E36" s="106" t="s">
        <v>23</v>
      </c>
      <c r="F36" s="105"/>
      <c r="G36" s="105">
        <f t="shared" si="0"/>
        <v>0</v>
      </c>
      <c r="K36" s="101"/>
    </row>
    <row r="37" spans="1:11" x14ac:dyDescent="0.2">
      <c r="A37" s="16"/>
      <c r="B37" s="103"/>
      <c r="C37" s="104"/>
      <c r="D37" s="105">
        <f t="shared" si="3"/>
        <v>525.7967000000001</v>
      </c>
      <c r="E37" s="106" t="s">
        <v>23</v>
      </c>
      <c r="F37" s="105"/>
      <c r="G37" s="105">
        <f t="shared" si="0"/>
        <v>0</v>
      </c>
      <c r="K37" s="101"/>
    </row>
    <row r="38" spans="1:11" x14ac:dyDescent="0.2">
      <c r="A38" s="16"/>
      <c r="B38" s="103"/>
      <c r="C38" s="104"/>
      <c r="D38" s="105">
        <f t="shared" si="3"/>
        <v>637.09140000000002</v>
      </c>
      <c r="E38" s="106" t="s">
        <v>23</v>
      </c>
      <c r="F38" s="105"/>
      <c r="G38" s="105">
        <f t="shared" si="0"/>
        <v>0</v>
      </c>
      <c r="K38" s="101"/>
    </row>
    <row r="39" spans="1:11" x14ac:dyDescent="0.2">
      <c r="A39" s="16"/>
      <c r="B39" s="103"/>
      <c r="C39" s="104"/>
      <c r="D39" s="105">
        <f>+D34*9.13</f>
        <v>360.90890000000002</v>
      </c>
      <c r="E39" s="106" t="s">
        <v>23</v>
      </c>
      <c r="F39" s="105"/>
      <c r="G39" s="105">
        <f t="shared" si="0"/>
        <v>0</v>
      </c>
      <c r="K39" s="101"/>
    </row>
    <row r="40" spans="1:11" x14ac:dyDescent="0.2">
      <c r="A40" s="16"/>
      <c r="B40" s="222" t="s">
        <v>764</v>
      </c>
      <c r="C40" s="223" t="s">
        <v>765</v>
      </c>
      <c r="D40" s="224">
        <v>250</v>
      </c>
      <c r="E40" s="225" t="s">
        <v>19</v>
      </c>
      <c r="F40" s="224"/>
      <c r="G40" s="224">
        <f t="shared" si="0"/>
        <v>0</v>
      </c>
      <c r="K40" s="101"/>
    </row>
    <row r="41" spans="1:11" x14ac:dyDescent="0.2">
      <c r="A41" s="16"/>
      <c r="B41" s="222" t="s">
        <v>766</v>
      </c>
      <c r="C41" s="223" t="s">
        <v>767</v>
      </c>
      <c r="D41" s="224">
        <f>+D40*3.5</f>
        <v>875</v>
      </c>
      <c r="E41" s="225" t="s">
        <v>23</v>
      </c>
      <c r="F41" s="224"/>
      <c r="G41" s="224">
        <f t="shared" si="0"/>
        <v>0</v>
      </c>
      <c r="K41" s="101"/>
    </row>
    <row r="42" spans="1:11" x14ac:dyDescent="0.2">
      <c r="A42" s="16"/>
      <c r="B42" s="16"/>
      <c r="C42" s="11"/>
      <c r="D42" s="7"/>
      <c r="E42" s="8"/>
      <c r="F42" s="7"/>
      <c r="G42" s="7"/>
      <c r="K42" s="101"/>
    </row>
    <row r="43" spans="1:11" ht="140.25" x14ac:dyDescent="0.2">
      <c r="A43" s="15">
        <v>15</v>
      </c>
      <c r="B43" s="15"/>
      <c r="C43" s="3" t="s">
        <v>77</v>
      </c>
      <c r="D43" s="16"/>
      <c r="E43" s="16"/>
      <c r="F43" s="7"/>
      <c r="G43" s="7"/>
      <c r="K43" s="102">
        <f>SUM(K30:K34)</f>
        <v>2050404.1701000002</v>
      </c>
    </row>
    <row r="44" spans="1:11" x14ac:dyDescent="0.2">
      <c r="A44" s="16"/>
      <c r="B44" s="9" t="s">
        <v>115</v>
      </c>
      <c r="C44" s="11" t="s">
        <v>29</v>
      </c>
      <c r="D44" s="7">
        <v>18.59</v>
      </c>
      <c r="E44" s="8" t="s">
        <v>19</v>
      </c>
      <c r="F44" s="7"/>
      <c r="G44" s="7">
        <f t="shared" si="0"/>
        <v>0</v>
      </c>
    </row>
    <row r="45" spans="1:11" x14ac:dyDescent="0.2">
      <c r="A45" s="16"/>
      <c r="B45" s="16"/>
      <c r="C45" s="11" t="s">
        <v>31</v>
      </c>
      <c r="D45" s="7">
        <v>32.94</v>
      </c>
      <c r="E45" s="8" t="s">
        <v>19</v>
      </c>
      <c r="F45" s="7"/>
      <c r="G45" s="7">
        <f t="shared" si="0"/>
        <v>0</v>
      </c>
    </row>
    <row r="46" spans="1:11" x14ac:dyDescent="0.2">
      <c r="A46" s="16"/>
      <c r="B46" s="16"/>
      <c r="C46" s="11" t="s">
        <v>32</v>
      </c>
      <c r="D46" s="7">
        <v>32.67</v>
      </c>
      <c r="E46" s="8" t="s">
        <v>19</v>
      </c>
      <c r="F46" s="7"/>
      <c r="G46" s="7">
        <f t="shared" si="0"/>
        <v>0</v>
      </c>
    </row>
    <row r="47" spans="1:11" x14ac:dyDescent="0.2">
      <c r="A47" s="16"/>
      <c r="B47" s="16"/>
      <c r="C47" s="11" t="s">
        <v>33</v>
      </c>
      <c r="D47" s="7">
        <v>34.159999999999997</v>
      </c>
      <c r="E47" s="8" t="s">
        <v>19</v>
      </c>
      <c r="F47" s="7"/>
      <c r="G47" s="7">
        <f t="shared" si="0"/>
        <v>0</v>
      </c>
    </row>
    <row r="48" spans="1:11" ht="25.5" x14ac:dyDescent="0.2">
      <c r="A48" s="16"/>
      <c r="B48" s="14" t="s">
        <v>117</v>
      </c>
      <c r="C48" s="11" t="s">
        <v>34</v>
      </c>
      <c r="D48" s="7">
        <v>35.64</v>
      </c>
      <c r="E48" s="8" t="s">
        <v>19</v>
      </c>
      <c r="F48" s="7"/>
      <c r="G48" s="7">
        <f t="shared" si="0"/>
        <v>0</v>
      </c>
    </row>
    <row r="49" spans="1:8" x14ac:dyDescent="0.2">
      <c r="A49" s="16"/>
      <c r="B49" s="16"/>
      <c r="C49" s="11" t="s">
        <v>35</v>
      </c>
      <c r="D49" s="7">
        <v>29.7</v>
      </c>
      <c r="E49" s="8" t="s">
        <v>19</v>
      </c>
      <c r="F49" s="7"/>
      <c r="G49" s="7">
        <f t="shared" si="0"/>
        <v>0</v>
      </c>
    </row>
    <row r="50" spans="1:8" x14ac:dyDescent="0.2">
      <c r="A50" s="16"/>
      <c r="B50" s="16"/>
      <c r="C50" s="11" t="s">
        <v>36</v>
      </c>
      <c r="D50" s="7">
        <v>29.7</v>
      </c>
      <c r="E50" s="8" t="s">
        <v>19</v>
      </c>
      <c r="F50" s="7"/>
      <c r="G50" s="7">
        <f t="shared" si="0"/>
        <v>0</v>
      </c>
    </row>
    <row r="51" spans="1:8" x14ac:dyDescent="0.2">
      <c r="A51" s="16"/>
      <c r="B51" s="16"/>
      <c r="C51" s="11" t="s">
        <v>37</v>
      </c>
      <c r="D51" s="7">
        <v>29.7</v>
      </c>
      <c r="E51" s="8" t="s">
        <v>19</v>
      </c>
      <c r="F51" s="7"/>
      <c r="G51" s="7">
        <f t="shared" si="0"/>
        <v>0</v>
      </c>
    </row>
    <row r="52" spans="1:8" x14ac:dyDescent="0.2">
      <c r="A52" s="16"/>
      <c r="B52" s="16"/>
      <c r="C52" s="11" t="s">
        <v>38</v>
      </c>
      <c r="D52" s="7">
        <v>15.66</v>
      </c>
      <c r="E52" s="8" t="s">
        <v>19</v>
      </c>
      <c r="F52" s="7"/>
      <c r="G52" s="7">
        <f t="shared" si="0"/>
        <v>0</v>
      </c>
    </row>
    <row r="53" spans="1:8" x14ac:dyDescent="0.2">
      <c r="A53" s="16"/>
      <c r="B53" s="16"/>
      <c r="C53" s="11" t="s">
        <v>439</v>
      </c>
      <c r="D53" s="7"/>
      <c r="E53" s="8"/>
      <c r="F53" s="7"/>
      <c r="G53" s="7"/>
      <c r="H53" s="2">
        <f>+SUM(D44:D52)*9.13</f>
        <v>2362.4788000000003</v>
      </c>
    </row>
    <row r="54" spans="1:8" x14ac:dyDescent="0.2">
      <c r="A54" s="16"/>
      <c r="B54" s="103" t="s">
        <v>429</v>
      </c>
      <c r="C54" s="104" t="s">
        <v>29</v>
      </c>
      <c r="D54" s="105">
        <f t="shared" ref="D54:D62" si="4">D44*9.13</f>
        <v>169.72670000000002</v>
      </c>
      <c r="E54" s="106" t="s">
        <v>23</v>
      </c>
      <c r="F54" s="105"/>
      <c r="G54" s="105">
        <f t="shared" ref="G54:G62" si="5">D54*F54</f>
        <v>0</v>
      </c>
    </row>
    <row r="55" spans="1:8" x14ac:dyDescent="0.2">
      <c r="A55" s="16"/>
      <c r="B55" s="103" t="s">
        <v>429</v>
      </c>
      <c r="C55" s="104" t="s">
        <v>31</v>
      </c>
      <c r="D55" s="105">
        <f t="shared" si="4"/>
        <v>300.74220000000003</v>
      </c>
      <c r="E55" s="106" t="s">
        <v>23</v>
      </c>
      <c r="F55" s="105"/>
      <c r="G55" s="105">
        <f t="shared" si="5"/>
        <v>0</v>
      </c>
    </row>
    <row r="56" spans="1:8" x14ac:dyDescent="0.2">
      <c r="A56" s="16"/>
      <c r="B56" s="103" t="s">
        <v>429</v>
      </c>
      <c r="C56" s="104" t="s">
        <v>32</v>
      </c>
      <c r="D56" s="105">
        <f t="shared" si="4"/>
        <v>298.27710000000002</v>
      </c>
      <c r="E56" s="106" t="s">
        <v>23</v>
      </c>
      <c r="F56" s="105"/>
      <c r="G56" s="105">
        <f t="shared" si="5"/>
        <v>0</v>
      </c>
    </row>
    <row r="57" spans="1:8" x14ac:dyDescent="0.2">
      <c r="A57" s="16"/>
      <c r="B57" s="103" t="s">
        <v>429</v>
      </c>
      <c r="C57" s="104" t="s">
        <v>33</v>
      </c>
      <c r="D57" s="105">
        <f t="shared" si="4"/>
        <v>311.88080000000002</v>
      </c>
      <c r="E57" s="106" t="s">
        <v>23</v>
      </c>
      <c r="F57" s="105"/>
      <c r="G57" s="105">
        <f t="shared" si="5"/>
        <v>0</v>
      </c>
    </row>
    <row r="58" spans="1:8" x14ac:dyDescent="0.2">
      <c r="A58" s="16"/>
      <c r="B58" s="103" t="s">
        <v>429</v>
      </c>
      <c r="C58" s="104" t="s">
        <v>34</v>
      </c>
      <c r="D58" s="105">
        <f t="shared" si="4"/>
        <v>325.39320000000004</v>
      </c>
      <c r="E58" s="106" t="s">
        <v>23</v>
      </c>
      <c r="F58" s="105"/>
      <c r="G58" s="105">
        <f t="shared" si="5"/>
        <v>0</v>
      </c>
    </row>
    <row r="59" spans="1:8" x14ac:dyDescent="0.2">
      <c r="A59" s="16"/>
      <c r="B59" s="103" t="s">
        <v>429</v>
      </c>
      <c r="C59" s="104" t="s">
        <v>35</v>
      </c>
      <c r="D59" s="105">
        <f t="shared" si="4"/>
        <v>271.161</v>
      </c>
      <c r="E59" s="106" t="s">
        <v>23</v>
      </c>
      <c r="F59" s="105"/>
      <c r="G59" s="105">
        <f t="shared" si="5"/>
        <v>0</v>
      </c>
    </row>
    <row r="60" spans="1:8" x14ac:dyDescent="0.2">
      <c r="A60" s="16"/>
      <c r="B60" s="103" t="s">
        <v>429</v>
      </c>
      <c r="C60" s="104" t="s">
        <v>36</v>
      </c>
      <c r="D60" s="105">
        <f t="shared" si="4"/>
        <v>271.161</v>
      </c>
      <c r="E60" s="106" t="s">
        <v>23</v>
      </c>
      <c r="F60" s="105"/>
      <c r="G60" s="105">
        <f t="shared" si="5"/>
        <v>0</v>
      </c>
    </row>
    <row r="61" spans="1:8" x14ac:dyDescent="0.2">
      <c r="A61" s="16"/>
      <c r="B61" s="103" t="s">
        <v>429</v>
      </c>
      <c r="C61" s="104" t="s">
        <v>37</v>
      </c>
      <c r="D61" s="105">
        <f t="shared" si="4"/>
        <v>271.161</v>
      </c>
      <c r="E61" s="106" t="s">
        <v>23</v>
      </c>
      <c r="F61" s="105"/>
      <c r="G61" s="105">
        <f t="shared" si="5"/>
        <v>0</v>
      </c>
    </row>
    <row r="62" spans="1:8" x14ac:dyDescent="0.2">
      <c r="A62" s="16"/>
      <c r="B62" s="103" t="s">
        <v>429</v>
      </c>
      <c r="C62" s="104" t="s">
        <v>38</v>
      </c>
      <c r="D62" s="105">
        <f t="shared" si="4"/>
        <v>142.97580000000002</v>
      </c>
      <c r="E62" s="106" t="s">
        <v>23</v>
      </c>
      <c r="F62" s="105"/>
      <c r="G62" s="105">
        <f t="shared" si="5"/>
        <v>0</v>
      </c>
    </row>
    <row r="63" spans="1:8" x14ac:dyDescent="0.2">
      <c r="A63" s="16"/>
      <c r="B63" s="16"/>
      <c r="C63" s="11"/>
      <c r="D63" s="9">
        <f>SUM(D54:D62)</f>
        <v>2362.4788000000003</v>
      </c>
      <c r="E63" s="8"/>
      <c r="F63" s="7"/>
      <c r="G63" s="7"/>
    </row>
    <row r="64" spans="1:8" ht="114.75" x14ac:dyDescent="0.2">
      <c r="A64" s="15">
        <v>16</v>
      </c>
      <c r="B64" s="15"/>
      <c r="C64" s="3" t="s">
        <v>78</v>
      </c>
      <c r="D64" s="16"/>
      <c r="E64" s="16"/>
      <c r="F64" s="7"/>
      <c r="G64" s="7"/>
    </row>
    <row r="65" spans="1:7" x14ac:dyDescent="0.2">
      <c r="A65" s="16"/>
      <c r="B65" s="16" t="s">
        <v>113</v>
      </c>
      <c r="C65" s="11" t="s">
        <v>39</v>
      </c>
      <c r="D65" s="7">
        <v>37.68</v>
      </c>
      <c r="E65" s="8" t="s">
        <v>19</v>
      </c>
      <c r="F65" s="7"/>
      <c r="G65" s="7">
        <f t="shared" si="0"/>
        <v>0</v>
      </c>
    </row>
    <row r="66" spans="1:7" x14ac:dyDescent="0.2">
      <c r="A66" s="16"/>
      <c r="B66" s="16"/>
      <c r="C66" s="11" t="s">
        <v>40</v>
      </c>
      <c r="D66" s="7">
        <v>64.12</v>
      </c>
      <c r="E66" s="8" t="s">
        <v>19</v>
      </c>
      <c r="F66" s="7"/>
      <c r="G66" s="7">
        <f t="shared" si="0"/>
        <v>0</v>
      </c>
    </row>
    <row r="67" spans="1:7" x14ac:dyDescent="0.2">
      <c r="A67" s="16"/>
      <c r="B67" s="16" t="s">
        <v>114</v>
      </c>
      <c r="C67" s="11" t="s">
        <v>29</v>
      </c>
      <c r="D67" s="7">
        <v>94.52</v>
      </c>
      <c r="E67" s="8" t="s">
        <v>19</v>
      </c>
      <c r="F67" s="7"/>
      <c r="G67" s="7">
        <f t="shared" si="0"/>
        <v>0</v>
      </c>
    </row>
    <row r="68" spans="1:7" x14ac:dyDescent="0.2">
      <c r="A68" s="16"/>
      <c r="B68" s="16"/>
      <c r="C68" s="11" t="s">
        <v>30</v>
      </c>
      <c r="D68" s="7">
        <v>86.57</v>
      </c>
      <c r="E68" s="8" t="s">
        <v>19</v>
      </c>
      <c r="F68" s="7"/>
      <c r="G68" s="7">
        <f t="shared" si="0"/>
        <v>0</v>
      </c>
    </row>
    <row r="69" spans="1:7" x14ac:dyDescent="0.2">
      <c r="A69" s="16"/>
      <c r="B69" s="16"/>
      <c r="C69" s="11" t="s">
        <v>439</v>
      </c>
      <c r="D69" s="7"/>
      <c r="E69" s="8"/>
      <c r="F69" s="7"/>
      <c r="G69" s="7"/>
    </row>
    <row r="70" spans="1:7" x14ac:dyDescent="0.2">
      <c r="A70" s="16"/>
      <c r="B70" s="103" t="s">
        <v>432</v>
      </c>
      <c r="C70" s="109" t="s">
        <v>39</v>
      </c>
      <c r="D70" s="105">
        <f>+D65*6.5</f>
        <v>244.92</v>
      </c>
      <c r="E70" s="106" t="s">
        <v>23</v>
      </c>
      <c r="F70" s="105"/>
      <c r="G70" s="105">
        <f t="shared" ref="G70:G73" si="6">D70*F70</f>
        <v>0</v>
      </c>
    </row>
    <row r="71" spans="1:7" x14ac:dyDescent="0.2">
      <c r="A71" s="16"/>
      <c r="B71" s="103"/>
      <c r="C71" s="109" t="s">
        <v>40</v>
      </c>
      <c r="D71" s="105">
        <f t="shared" ref="D71:D73" si="7">+D66*6.5</f>
        <v>416.78000000000003</v>
      </c>
      <c r="E71" s="106" t="s">
        <v>23</v>
      </c>
      <c r="F71" s="105"/>
      <c r="G71" s="105">
        <f t="shared" si="6"/>
        <v>0</v>
      </c>
    </row>
    <row r="72" spans="1:7" x14ac:dyDescent="0.2">
      <c r="A72" s="16"/>
      <c r="B72" s="103"/>
      <c r="C72" s="109" t="s">
        <v>29</v>
      </c>
      <c r="D72" s="105">
        <f t="shared" si="7"/>
        <v>614.38</v>
      </c>
      <c r="E72" s="106" t="s">
        <v>23</v>
      </c>
      <c r="F72" s="105"/>
      <c r="G72" s="105">
        <f t="shared" si="6"/>
        <v>0</v>
      </c>
    </row>
    <row r="73" spans="1:7" x14ac:dyDescent="0.2">
      <c r="A73" s="16"/>
      <c r="B73" s="103"/>
      <c r="C73" s="109" t="s">
        <v>30</v>
      </c>
      <c r="D73" s="105">
        <f t="shared" si="7"/>
        <v>562.70499999999993</v>
      </c>
      <c r="E73" s="106" t="s">
        <v>23</v>
      </c>
      <c r="F73" s="105"/>
      <c r="G73" s="105">
        <f t="shared" si="6"/>
        <v>0</v>
      </c>
    </row>
    <row r="74" spans="1:7" x14ac:dyDescent="0.2">
      <c r="A74" s="16"/>
      <c r="B74" s="16"/>
      <c r="C74" s="11"/>
      <c r="D74" s="7"/>
      <c r="E74" s="8"/>
      <c r="F74" s="7"/>
      <c r="G74" s="7"/>
    </row>
    <row r="75" spans="1:7" ht="114.75" x14ac:dyDescent="0.2">
      <c r="A75" s="15">
        <v>17</v>
      </c>
      <c r="B75" s="15"/>
      <c r="C75" s="3" t="s">
        <v>79</v>
      </c>
      <c r="D75" s="16"/>
      <c r="E75" s="16"/>
      <c r="F75" s="16"/>
      <c r="G75" s="7"/>
    </row>
    <row r="76" spans="1:7" x14ac:dyDescent="0.2">
      <c r="A76" s="16"/>
      <c r="B76" s="9" t="s">
        <v>115</v>
      </c>
      <c r="C76" s="11" t="s">
        <v>29</v>
      </c>
      <c r="D76" s="7">
        <v>22.36</v>
      </c>
      <c r="E76" s="8" t="s">
        <v>19</v>
      </c>
      <c r="F76" s="7"/>
      <c r="G76" s="7">
        <f t="shared" si="0"/>
        <v>0</v>
      </c>
    </row>
    <row r="77" spans="1:7" x14ac:dyDescent="0.2">
      <c r="A77" s="16"/>
      <c r="B77" s="16"/>
      <c r="C77" s="11" t="s">
        <v>31</v>
      </c>
      <c r="D77" s="7">
        <v>42</v>
      </c>
      <c r="E77" s="8" t="s">
        <v>19</v>
      </c>
      <c r="F77" s="7"/>
      <c r="G77" s="7">
        <f t="shared" si="0"/>
        <v>0</v>
      </c>
    </row>
    <row r="78" spans="1:7" x14ac:dyDescent="0.2">
      <c r="A78" s="16"/>
      <c r="B78" s="16"/>
      <c r="C78" s="11" t="s">
        <v>32</v>
      </c>
      <c r="D78" s="7">
        <v>58.94</v>
      </c>
      <c r="E78" s="8" t="s">
        <v>19</v>
      </c>
      <c r="F78" s="7"/>
      <c r="G78" s="7">
        <f t="shared" si="0"/>
        <v>0</v>
      </c>
    </row>
    <row r="79" spans="1:7" x14ac:dyDescent="0.2">
      <c r="A79" s="16"/>
      <c r="B79" s="16"/>
      <c r="C79" s="11" t="s">
        <v>33</v>
      </c>
      <c r="D79" s="7">
        <v>58.94</v>
      </c>
      <c r="E79" s="8" t="s">
        <v>19</v>
      </c>
      <c r="F79" s="7"/>
      <c r="G79" s="7">
        <f t="shared" si="0"/>
        <v>0</v>
      </c>
    </row>
    <row r="80" spans="1:7" ht="25.5" x14ac:dyDescent="0.2">
      <c r="A80" s="16"/>
      <c r="B80" s="14" t="s">
        <v>117</v>
      </c>
      <c r="C80" s="11" t="s">
        <v>34</v>
      </c>
      <c r="D80" s="7">
        <v>58.94</v>
      </c>
      <c r="E80" s="8" t="s">
        <v>19</v>
      </c>
      <c r="F80" s="7"/>
      <c r="G80" s="7">
        <f t="shared" si="0"/>
        <v>0</v>
      </c>
    </row>
    <row r="81" spans="1:7" x14ac:dyDescent="0.2">
      <c r="A81" s="16"/>
      <c r="B81" s="16"/>
      <c r="C81" s="11" t="s">
        <v>35</v>
      </c>
      <c r="D81" s="7">
        <v>40.450000000000003</v>
      </c>
      <c r="E81" s="8" t="s">
        <v>19</v>
      </c>
      <c r="F81" s="7"/>
      <c r="G81" s="7">
        <f t="shared" si="0"/>
        <v>0</v>
      </c>
    </row>
    <row r="82" spans="1:7" x14ac:dyDescent="0.2">
      <c r="A82" s="16"/>
      <c r="B82" s="16"/>
      <c r="C82" s="11" t="s">
        <v>36</v>
      </c>
      <c r="D82" s="7">
        <v>47.61</v>
      </c>
      <c r="E82" s="8" t="s">
        <v>19</v>
      </c>
      <c r="F82" s="7"/>
      <c r="G82" s="7">
        <f t="shared" si="0"/>
        <v>0</v>
      </c>
    </row>
    <row r="83" spans="1:7" x14ac:dyDescent="0.2">
      <c r="A83" s="16"/>
      <c r="B83" s="16"/>
      <c r="C83" s="11" t="s">
        <v>37</v>
      </c>
      <c r="D83" s="7">
        <v>47.61</v>
      </c>
      <c r="E83" s="8" t="s">
        <v>19</v>
      </c>
      <c r="F83" s="7"/>
      <c r="G83" s="7">
        <f t="shared" si="0"/>
        <v>0</v>
      </c>
    </row>
    <row r="84" spans="1:7" x14ac:dyDescent="0.2">
      <c r="A84" s="16"/>
      <c r="B84" s="16"/>
      <c r="C84" s="11" t="s">
        <v>41</v>
      </c>
      <c r="D84" s="7">
        <v>48.48</v>
      </c>
      <c r="E84" s="8" t="s">
        <v>19</v>
      </c>
      <c r="F84" s="7"/>
      <c r="G84" s="7">
        <f t="shared" si="0"/>
        <v>0</v>
      </c>
    </row>
    <row r="85" spans="1:7" x14ac:dyDescent="0.2">
      <c r="A85" s="16"/>
      <c r="B85" s="103" t="s">
        <v>432</v>
      </c>
      <c r="C85" s="104" t="s">
        <v>29</v>
      </c>
      <c r="D85" s="105">
        <f>D76*9.31</f>
        <v>208.17160000000001</v>
      </c>
      <c r="E85" s="106" t="s">
        <v>23</v>
      </c>
      <c r="F85" s="105"/>
      <c r="G85" s="105">
        <f t="shared" si="0"/>
        <v>0</v>
      </c>
    </row>
    <row r="86" spans="1:7" x14ac:dyDescent="0.2">
      <c r="A86" s="16"/>
      <c r="B86" s="103" t="s">
        <v>429</v>
      </c>
      <c r="C86" s="104" t="s">
        <v>31</v>
      </c>
      <c r="D86" s="105">
        <f t="shared" ref="D86:D93" si="8">D77*9.31</f>
        <v>391.02000000000004</v>
      </c>
      <c r="E86" s="106" t="s">
        <v>23</v>
      </c>
      <c r="F86" s="105"/>
      <c r="G86" s="105">
        <f t="shared" si="0"/>
        <v>0</v>
      </c>
    </row>
    <row r="87" spans="1:7" x14ac:dyDescent="0.2">
      <c r="A87" s="16"/>
      <c r="B87" s="103" t="s">
        <v>440</v>
      </c>
      <c r="C87" s="104" t="s">
        <v>32</v>
      </c>
      <c r="D87" s="105">
        <f t="shared" si="8"/>
        <v>548.73140000000001</v>
      </c>
      <c r="E87" s="106" t="s">
        <v>23</v>
      </c>
      <c r="F87" s="105"/>
      <c r="G87" s="105">
        <f t="shared" si="0"/>
        <v>0</v>
      </c>
    </row>
    <row r="88" spans="1:7" x14ac:dyDescent="0.2">
      <c r="A88" s="16"/>
      <c r="B88" s="103" t="s">
        <v>441</v>
      </c>
      <c r="C88" s="104" t="s">
        <v>33</v>
      </c>
      <c r="D88" s="105">
        <f t="shared" si="8"/>
        <v>548.73140000000001</v>
      </c>
      <c r="E88" s="106" t="s">
        <v>23</v>
      </c>
      <c r="F88" s="105"/>
      <c r="G88" s="105">
        <f t="shared" si="0"/>
        <v>0</v>
      </c>
    </row>
    <row r="89" spans="1:7" x14ac:dyDescent="0.2">
      <c r="A89" s="16"/>
      <c r="B89" s="103" t="s">
        <v>442</v>
      </c>
      <c r="C89" s="104" t="s">
        <v>34</v>
      </c>
      <c r="D89" s="105">
        <f t="shared" si="8"/>
        <v>548.73140000000001</v>
      </c>
      <c r="E89" s="106" t="s">
        <v>23</v>
      </c>
      <c r="F89" s="105"/>
      <c r="G89" s="105">
        <f t="shared" si="0"/>
        <v>0</v>
      </c>
    </row>
    <row r="90" spans="1:7" x14ac:dyDescent="0.2">
      <c r="A90" s="16"/>
      <c r="B90" s="103" t="s">
        <v>443</v>
      </c>
      <c r="C90" s="104" t="s">
        <v>35</v>
      </c>
      <c r="D90" s="105">
        <f t="shared" si="8"/>
        <v>376.58950000000004</v>
      </c>
      <c r="E90" s="106" t="s">
        <v>23</v>
      </c>
      <c r="F90" s="105"/>
      <c r="G90" s="105">
        <f t="shared" si="0"/>
        <v>0</v>
      </c>
    </row>
    <row r="91" spans="1:7" x14ac:dyDescent="0.2">
      <c r="A91" s="16"/>
      <c r="B91" s="103" t="s">
        <v>444</v>
      </c>
      <c r="C91" s="104" t="s">
        <v>36</v>
      </c>
      <c r="D91" s="105">
        <f t="shared" si="8"/>
        <v>443.2491</v>
      </c>
      <c r="E91" s="106" t="s">
        <v>23</v>
      </c>
      <c r="F91" s="105"/>
      <c r="G91" s="105">
        <f t="shared" si="0"/>
        <v>0</v>
      </c>
    </row>
    <row r="92" spans="1:7" x14ac:dyDescent="0.2">
      <c r="A92" s="16"/>
      <c r="B92" s="103" t="s">
        <v>445</v>
      </c>
      <c r="C92" s="104" t="s">
        <v>37</v>
      </c>
      <c r="D92" s="105">
        <f t="shared" si="8"/>
        <v>443.2491</v>
      </c>
      <c r="E92" s="106" t="s">
        <v>23</v>
      </c>
      <c r="F92" s="105"/>
      <c r="G92" s="105">
        <f t="shared" si="0"/>
        <v>0</v>
      </c>
    </row>
    <row r="93" spans="1:7" x14ac:dyDescent="0.2">
      <c r="A93" s="16"/>
      <c r="B93" s="103" t="s">
        <v>446</v>
      </c>
      <c r="C93" s="104" t="s">
        <v>38</v>
      </c>
      <c r="D93" s="105">
        <f t="shared" si="8"/>
        <v>451.34879999999998</v>
      </c>
      <c r="E93" s="106" t="s">
        <v>23</v>
      </c>
      <c r="F93" s="105"/>
      <c r="G93" s="105">
        <f t="shared" si="0"/>
        <v>0</v>
      </c>
    </row>
    <row r="94" spans="1:7" ht="140.25" x14ac:dyDescent="0.2">
      <c r="A94" s="15">
        <v>18</v>
      </c>
      <c r="B94" s="15"/>
      <c r="C94" s="3" t="s">
        <v>80</v>
      </c>
      <c r="D94" s="16"/>
      <c r="E94" s="16"/>
      <c r="F94" s="16"/>
      <c r="G94" s="7"/>
    </row>
    <row r="95" spans="1:7" x14ac:dyDescent="0.2">
      <c r="A95" s="16"/>
      <c r="B95" s="16" t="s">
        <v>113</v>
      </c>
      <c r="C95" s="11" t="s">
        <v>27</v>
      </c>
      <c r="D95" s="7">
        <v>107.55</v>
      </c>
      <c r="E95" s="8" t="s">
        <v>19</v>
      </c>
      <c r="F95" s="7"/>
      <c r="G95" s="7">
        <f t="shared" si="0"/>
        <v>0</v>
      </c>
    </row>
    <row r="96" spans="1:7" x14ac:dyDescent="0.2">
      <c r="A96" s="16"/>
      <c r="B96" s="16"/>
      <c r="C96" s="11" t="s">
        <v>28</v>
      </c>
      <c r="D96" s="7">
        <v>162.94</v>
      </c>
      <c r="E96" s="8" t="s">
        <v>19</v>
      </c>
      <c r="F96" s="7"/>
      <c r="G96" s="7">
        <f t="shared" si="0"/>
        <v>0</v>
      </c>
    </row>
    <row r="97" spans="1:7" x14ac:dyDescent="0.2">
      <c r="A97" s="16"/>
      <c r="B97" s="16" t="s">
        <v>114</v>
      </c>
      <c r="C97" s="11" t="s">
        <v>29</v>
      </c>
      <c r="D97" s="7">
        <v>208.43</v>
      </c>
      <c r="E97" s="8" t="s">
        <v>19</v>
      </c>
      <c r="F97" s="7"/>
      <c r="G97" s="7">
        <f t="shared" si="0"/>
        <v>0</v>
      </c>
    </row>
    <row r="98" spans="1:7" x14ac:dyDescent="0.2">
      <c r="A98" s="16"/>
      <c r="B98" s="16"/>
      <c r="C98" s="11" t="s">
        <v>30</v>
      </c>
      <c r="D98" s="7">
        <v>196</v>
      </c>
      <c r="E98" s="8" t="s">
        <v>19</v>
      </c>
      <c r="F98" s="7"/>
      <c r="G98" s="7">
        <f t="shared" si="0"/>
        <v>0</v>
      </c>
    </row>
    <row r="99" spans="1:7" x14ac:dyDescent="0.2">
      <c r="A99" s="16"/>
      <c r="B99" s="16"/>
      <c r="C99" s="6" t="s">
        <v>439</v>
      </c>
      <c r="D99" s="7"/>
      <c r="E99" s="8"/>
      <c r="F99" s="7"/>
      <c r="G99" s="7"/>
    </row>
    <row r="100" spans="1:7" x14ac:dyDescent="0.2">
      <c r="A100" s="16"/>
      <c r="B100" s="103" t="s">
        <v>431</v>
      </c>
      <c r="C100" s="104" t="s">
        <v>27</v>
      </c>
      <c r="D100" s="105">
        <f>+D95*7.29</f>
        <v>784.03949999999998</v>
      </c>
      <c r="E100" s="106" t="s">
        <v>23</v>
      </c>
      <c r="F100" s="105"/>
      <c r="G100" s="105">
        <f t="shared" ref="G100:G103" si="9">D100*F100</f>
        <v>0</v>
      </c>
    </row>
    <row r="101" spans="1:7" x14ac:dyDescent="0.2">
      <c r="A101" s="16"/>
      <c r="B101" s="103"/>
      <c r="C101" s="104" t="s">
        <v>28</v>
      </c>
      <c r="D101" s="105">
        <f t="shared" ref="D101:D103" si="10">+D96*7.29</f>
        <v>1187.8326</v>
      </c>
      <c r="E101" s="106" t="s">
        <v>23</v>
      </c>
      <c r="F101" s="105"/>
      <c r="G101" s="105">
        <f t="shared" si="9"/>
        <v>0</v>
      </c>
    </row>
    <row r="102" spans="1:7" x14ac:dyDescent="0.2">
      <c r="A102" s="16"/>
      <c r="B102" s="103"/>
      <c r="C102" s="104" t="s">
        <v>29</v>
      </c>
      <c r="D102" s="105">
        <f t="shared" si="10"/>
        <v>1519.4547</v>
      </c>
      <c r="E102" s="106" t="s">
        <v>23</v>
      </c>
      <c r="F102" s="105"/>
      <c r="G102" s="105">
        <f t="shared" si="9"/>
        <v>0</v>
      </c>
    </row>
    <row r="103" spans="1:7" x14ac:dyDescent="0.2">
      <c r="A103" s="16"/>
      <c r="B103" s="103"/>
      <c r="C103" s="104" t="s">
        <v>30</v>
      </c>
      <c r="D103" s="105">
        <f t="shared" si="10"/>
        <v>1428.84</v>
      </c>
      <c r="E103" s="106" t="s">
        <v>23</v>
      </c>
      <c r="F103" s="105"/>
      <c r="G103" s="105">
        <f t="shared" si="9"/>
        <v>0</v>
      </c>
    </row>
    <row r="104" spans="1:7" ht="140.25" x14ac:dyDescent="0.2">
      <c r="A104" s="15">
        <v>19</v>
      </c>
      <c r="B104" s="15"/>
      <c r="C104" s="3" t="s">
        <v>81</v>
      </c>
      <c r="D104" s="16"/>
      <c r="E104" s="16"/>
      <c r="F104" s="16"/>
      <c r="G104" s="7"/>
    </row>
    <row r="105" spans="1:7" x14ac:dyDescent="0.2">
      <c r="A105" s="16"/>
      <c r="B105" s="9" t="s">
        <v>115</v>
      </c>
      <c r="C105" s="11" t="s">
        <v>31</v>
      </c>
      <c r="D105" s="7">
        <v>148.51</v>
      </c>
      <c r="E105" s="8" t="s">
        <v>19</v>
      </c>
      <c r="F105" s="7"/>
      <c r="G105" s="7">
        <f t="shared" si="0"/>
        <v>0</v>
      </c>
    </row>
    <row r="106" spans="1:7" x14ac:dyDescent="0.2">
      <c r="A106" s="16"/>
      <c r="B106" s="16"/>
      <c r="C106" s="11" t="s">
        <v>32</v>
      </c>
      <c r="D106" s="7">
        <v>147.94999999999999</v>
      </c>
      <c r="E106" s="8" t="s">
        <v>19</v>
      </c>
      <c r="F106" s="7"/>
      <c r="G106" s="7">
        <f t="shared" si="0"/>
        <v>0</v>
      </c>
    </row>
    <row r="107" spans="1:7" x14ac:dyDescent="0.2">
      <c r="A107" s="16"/>
      <c r="B107" s="16"/>
      <c r="C107" s="11" t="s">
        <v>33</v>
      </c>
      <c r="D107" s="7">
        <v>147.94999999999999</v>
      </c>
      <c r="E107" s="8" t="s">
        <v>19</v>
      </c>
      <c r="F107" s="7"/>
      <c r="G107" s="7">
        <f t="shared" si="0"/>
        <v>0</v>
      </c>
    </row>
    <row r="108" spans="1:7" ht="25.5" x14ac:dyDescent="0.2">
      <c r="A108" s="16"/>
      <c r="B108" s="14" t="s">
        <v>117</v>
      </c>
      <c r="C108" s="11" t="s">
        <v>34</v>
      </c>
      <c r="D108" s="7">
        <v>147.94999999999999</v>
      </c>
      <c r="E108" s="8" t="s">
        <v>19</v>
      </c>
      <c r="F108" s="7"/>
      <c r="G108" s="7">
        <f t="shared" si="0"/>
        <v>0</v>
      </c>
    </row>
    <row r="109" spans="1:7" x14ac:dyDescent="0.2">
      <c r="A109" s="16"/>
      <c r="B109" s="14"/>
      <c r="C109" s="11" t="s">
        <v>35</v>
      </c>
      <c r="D109" s="7">
        <v>154.94</v>
      </c>
      <c r="E109" s="8" t="s">
        <v>19</v>
      </c>
      <c r="F109" s="7"/>
      <c r="G109" s="7">
        <f t="shared" si="0"/>
        <v>0</v>
      </c>
    </row>
    <row r="110" spans="1:7" x14ac:dyDescent="0.2">
      <c r="A110" s="16"/>
      <c r="B110" s="16"/>
      <c r="C110" s="11" t="s">
        <v>36</v>
      </c>
      <c r="D110" s="7">
        <v>150.66</v>
      </c>
      <c r="E110" s="8" t="s">
        <v>19</v>
      </c>
      <c r="F110" s="7"/>
      <c r="G110" s="7">
        <f t="shared" si="0"/>
        <v>0</v>
      </c>
    </row>
    <row r="111" spans="1:7" x14ac:dyDescent="0.2">
      <c r="A111" s="16"/>
      <c r="B111" s="16"/>
      <c r="C111" s="11" t="s">
        <v>37</v>
      </c>
      <c r="D111" s="7">
        <v>150.66</v>
      </c>
      <c r="E111" s="8" t="s">
        <v>19</v>
      </c>
      <c r="F111" s="7"/>
      <c r="G111" s="7">
        <f t="shared" si="0"/>
        <v>0</v>
      </c>
    </row>
    <row r="112" spans="1:7" x14ac:dyDescent="0.2">
      <c r="A112" s="16"/>
      <c r="B112" s="16"/>
      <c r="C112" s="11" t="s">
        <v>41</v>
      </c>
      <c r="D112" s="7">
        <v>141.94</v>
      </c>
      <c r="E112" s="8" t="s">
        <v>19</v>
      </c>
      <c r="F112" s="7"/>
      <c r="G112" s="7">
        <f t="shared" si="0"/>
        <v>0</v>
      </c>
    </row>
    <row r="113" spans="1:7" x14ac:dyDescent="0.2">
      <c r="A113" s="16"/>
      <c r="B113" s="16"/>
      <c r="C113" s="11" t="s">
        <v>439</v>
      </c>
      <c r="D113" s="7"/>
      <c r="E113" s="8"/>
      <c r="F113" s="7"/>
      <c r="G113" s="7"/>
    </row>
    <row r="114" spans="1:7" x14ac:dyDescent="0.2">
      <c r="A114" s="16"/>
      <c r="B114" s="103" t="s">
        <v>431</v>
      </c>
      <c r="C114" s="109" t="s">
        <v>31</v>
      </c>
      <c r="D114" s="105">
        <f>+D105*7.29</f>
        <v>1082.6378999999999</v>
      </c>
      <c r="E114" s="106" t="s">
        <v>23</v>
      </c>
      <c r="F114" s="105"/>
      <c r="G114" s="105">
        <f t="shared" ref="G114:G121" si="11">D114*F114</f>
        <v>0</v>
      </c>
    </row>
    <row r="115" spans="1:7" x14ac:dyDescent="0.2">
      <c r="A115" s="16"/>
      <c r="B115" s="103"/>
      <c r="C115" s="109" t="s">
        <v>32</v>
      </c>
      <c r="D115" s="105">
        <f t="shared" ref="D115:D121" si="12">+D106*7.29</f>
        <v>1078.5554999999999</v>
      </c>
      <c r="E115" s="106" t="s">
        <v>23</v>
      </c>
      <c r="F115" s="105"/>
      <c r="G115" s="105">
        <f t="shared" si="11"/>
        <v>0</v>
      </c>
    </row>
    <row r="116" spans="1:7" x14ac:dyDescent="0.2">
      <c r="A116" s="16"/>
      <c r="B116" s="103"/>
      <c r="C116" s="109" t="s">
        <v>33</v>
      </c>
      <c r="D116" s="105">
        <f t="shared" si="12"/>
        <v>1078.5554999999999</v>
      </c>
      <c r="E116" s="106" t="s">
        <v>23</v>
      </c>
      <c r="F116" s="105"/>
      <c r="G116" s="105">
        <f t="shared" si="11"/>
        <v>0</v>
      </c>
    </row>
    <row r="117" spans="1:7" x14ac:dyDescent="0.2">
      <c r="A117" s="16"/>
      <c r="B117" s="103"/>
      <c r="C117" s="109" t="s">
        <v>34</v>
      </c>
      <c r="D117" s="105">
        <f t="shared" si="12"/>
        <v>1078.5554999999999</v>
      </c>
      <c r="E117" s="106" t="s">
        <v>23</v>
      </c>
      <c r="F117" s="105"/>
      <c r="G117" s="105">
        <f t="shared" si="11"/>
        <v>0</v>
      </c>
    </row>
    <row r="118" spans="1:7" x14ac:dyDescent="0.2">
      <c r="A118" s="16"/>
      <c r="B118" s="103"/>
      <c r="C118" s="109" t="s">
        <v>35</v>
      </c>
      <c r="D118" s="105">
        <f t="shared" si="12"/>
        <v>1129.5126</v>
      </c>
      <c r="E118" s="106" t="s">
        <v>23</v>
      </c>
      <c r="F118" s="105"/>
      <c r="G118" s="105">
        <f t="shared" si="11"/>
        <v>0</v>
      </c>
    </row>
    <row r="119" spans="1:7" x14ac:dyDescent="0.2">
      <c r="A119" s="16"/>
      <c r="B119" s="103"/>
      <c r="C119" s="109" t="s">
        <v>36</v>
      </c>
      <c r="D119" s="105">
        <f t="shared" si="12"/>
        <v>1098.3114</v>
      </c>
      <c r="E119" s="106" t="s">
        <v>23</v>
      </c>
      <c r="F119" s="105"/>
      <c r="G119" s="105">
        <f t="shared" si="11"/>
        <v>0</v>
      </c>
    </row>
    <row r="120" spans="1:7" x14ac:dyDescent="0.2">
      <c r="A120" s="16"/>
      <c r="B120" s="103"/>
      <c r="C120" s="109" t="s">
        <v>37</v>
      </c>
      <c r="D120" s="105">
        <f t="shared" si="12"/>
        <v>1098.3114</v>
      </c>
      <c r="E120" s="106" t="s">
        <v>23</v>
      </c>
      <c r="F120" s="105"/>
      <c r="G120" s="105">
        <f t="shared" si="11"/>
        <v>0</v>
      </c>
    </row>
    <row r="121" spans="1:7" x14ac:dyDescent="0.2">
      <c r="A121" s="16"/>
      <c r="B121" s="103"/>
      <c r="C121" s="109" t="s">
        <v>41</v>
      </c>
      <c r="D121" s="105">
        <f t="shared" si="12"/>
        <v>1034.7426</v>
      </c>
      <c r="E121" s="106" t="s">
        <v>23</v>
      </c>
      <c r="F121" s="105"/>
      <c r="G121" s="105">
        <f t="shared" si="11"/>
        <v>0</v>
      </c>
    </row>
    <row r="122" spans="1:7" ht="114.75" x14ac:dyDescent="0.2">
      <c r="A122" s="15">
        <v>20</v>
      </c>
      <c r="B122" s="15"/>
      <c r="C122" s="3" t="s">
        <v>82</v>
      </c>
      <c r="D122" s="16"/>
      <c r="E122" s="16"/>
      <c r="F122" s="16"/>
      <c r="G122" s="7"/>
    </row>
    <row r="123" spans="1:7" x14ac:dyDescent="0.2">
      <c r="A123" s="16"/>
      <c r="B123" s="16" t="s">
        <v>113</v>
      </c>
      <c r="C123" s="11" t="s">
        <v>42</v>
      </c>
      <c r="D123" s="7">
        <v>340.87</v>
      </c>
      <c r="E123" s="8" t="s">
        <v>19</v>
      </c>
      <c r="F123" s="7"/>
      <c r="G123" s="7">
        <f t="shared" si="0"/>
        <v>0</v>
      </c>
    </row>
    <row r="124" spans="1:7" x14ac:dyDescent="0.2">
      <c r="A124" s="16"/>
      <c r="B124" s="16"/>
      <c r="C124" s="11" t="s">
        <v>27</v>
      </c>
      <c r="D124" s="7">
        <v>468.61</v>
      </c>
      <c r="E124" s="8" t="s">
        <v>19</v>
      </c>
      <c r="F124" s="7"/>
      <c r="G124" s="7">
        <f t="shared" si="0"/>
        <v>0</v>
      </c>
    </row>
    <row r="125" spans="1:7" x14ac:dyDescent="0.2">
      <c r="A125" s="16"/>
      <c r="B125" s="16"/>
      <c r="C125" s="11" t="s">
        <v>28</v>
      </c>
      <c r="D125" s="7">
        <v>243</v>
      </c>
      <c r="E125" s="8" t="s">
        <v>19</v>
      </c>
      <c r="F125" s="7"/>
      <c r="G125" s="7">
        <f t="shared" ref="G125:G205" si="13">D125*F125</f>
        <v>0</v>
      </c>
    </row>
    <row r="126" spans="1:7" x14ac:dyDescent="0.2">
      <c r="A126" s="16"/>
      <c r="B126" s="16" t="s">
        <v>114</v>
      </c>
      <c r="C126" s="11" t="s">
        <v>29</v>
      </c>
      <c r="D126" s="7">
        <v>55.91</v>
      </c>
      <c r="E126" s="8" t="s">
        <v>19</v>
      </c>
      <c r="F126" s="7"/>
      <c r="G126" s="7">
        <f t="shared" si="13"/>
        <v>0</v>
      </c>
    </row>
    <row r="127" spans="1:7" x14ac:dyDescent="0.2">
      <c r="A127" s="16"/>
      <c r="B127" s="16"/>
      <c r="C127" s="11" t="s">
        <v>30</v>
      </c>
      <c r="D127" s="7">
        <v>55.91</v>
      </c>
      <c r="E127" s="8" t="s">
        <v>19</v>
      </c>
      <c r="F127" s="7"/>
      <c r="G127" s="7">
        <f t="shared" si="13"/>
        <v>0</v>
      </c>
    </row>
    <row r="128" spans="1:7" x14ac:dyDescent="0.2">
      <c r="A128" s="16"/>
      <c r="B128" s="16"/>
      <c r="C128" s="6" t="s">
        <v>439</v>
      </c>
      <c r="D128" s="7"/>
      <c r="E128" s="8"/>
      <c r="F128" s="7"/>
      <c r="G128" s="7"/>
    </row>
    <row r="129" spans="1:7" x14ac:dyDescent="0.2">
      <c r="A129" s="16"/>
      <c r="B129" s="103" t="s">
        <v>434</v>
      </c>
      <c r="C129" s="109" t="s">
        <v>42</v>
      </c>
      <c r="D129" s="105">
        <f>+D123*8.65</f>
        <v>2948.5255000000002</v>
      </c>
      <c r="E129" s="106" t="s">
        <v>23</v>
      </c>
      <c r="F129" s="105"/>
      <c r="G129" s="105">
        <f t="shared" ref="G129:G133" si="14">D129*F129</f>
        <v>0</v>
      </c>
    </row>
    <row r="130" spans="1:7" x14ac:dyDescent="0.2">
      <c r="A130" s="16"/>
      <c r="B130" s="103"/>
      <c r="C130" s="109" t="s">
        <v>27</v>
      </c>
      <c r="D130" s="105">
        <f t="shared" ref="D130:D133" si="15">+D124*8.65</f>
        <v>4053.4765000000002</v>
      </c>
      <c r="E130" s="106" t="s">
        <v>23</v>
      </c>
      <c r="F130" s="105"/>
      <c r="G130" s="105">
        <f t="shared" si="14"/>
        <v>0</v>
      </c>
    </row>
    <row r="131" spans="1:7" x14ac:dyDescent="0.2">
      <c r="A131" s="16"/>
      <c r="B131" s="103"/>
      <c r="C131" s="109" t="s">
        <v>28</v>
      </c>
      <c r="D131" s="105">
        <f t="shared" si="15"/>
        <v>2101.9500000000003</v>
      </c>
      <c r="E131" s="106" t="s">
        <v>23</v>
      </c>
      <c r="F131" s="105"/>
      <c r="G131" s="105">
        <f t="shared" si="14"/>
        <v>0</v>
      </c>
    </row>
    <row r="132" spans="1:7" x14ac:dyDescent="0.2">
      <c r="A132" s="16"/>
      <c r="B132" s="103"/>
      <c r="C132" s="109" t="s">
        <v>29</v>
      </c>
      <c r="D132" s="105">
        <f t="shared" si="15"/>
        <v>483.62149999999997</v>
      </c>
      <c r="E132" s="106" t="s">
        <v>23</v>
      </c>
      <c r="F132" s="105"/>
      <c r="G132" s="105">
        <f t="shared" si="14"/>
        <v>0</v>
      </c>
    </row>
    <row r="133" spans="1:7" x14ac:dyDescent="0.2">
      <c r="A133" s="16"/>
      <c r="B133" s="103"/>
      <c r="C133" s="109" t="s">
        <v>30</v>
      </c>
      <c r="D133" s="105">
        <f t="shared" si="15"/>
        <v>483.62149999999997</v>
      </c>
      <c r="E133" s="106" t="s">
        <v>23</v>
      </c>
      <c r="F133" s="105"/>
      <c r="G133" s="105">
        <f t="shared" si="14"/>
        <v>0</v>
      </c>
    </row>
    <row r="134" spans="1:7" x14ac:dyDescent="0.2">
      <c r="A134" s="16"/>
      <c r="B134" s="16"/>
      <c r="C134" s="11"/>
      <c r="D134" s="7"/>
      <c r="E134" s="8"/>
      <c r="F134" s="7"/>
      <c r="G134" s="7"/>
    </row>
    <row r="135" spans="1:7" x14ac:dyDescent="0.2">
      <c r="A135" s="16"/>
      <c r="B135" s="16"/>
      <c r="C135" s="11"/>
      <c r="D135" s="7"/>
      <c r="E135" s="8"/>
      <c r="F135" s="7"/>
      <c r="G135" s="7"/>
    </row>
    <row r="136" spans="1:7" ht="114.75" x14ac:dyDescent="0.2">
      <c r="A136" s="15">
        <v>21</v>
      </c>
      <c r="B136" s="15"/>
      <c r="C136" s="3" t="s">
        <v>83</v>
      </c>
      <c r="D136" s="16"/>
      <c r="E136" s="16"/>
      <c r="F136" s="16"/>
      <c r="G136" s="7"/>
    </row>
    <row r="137" spans="1:7" x14ac:dyDescent="0.2">
      <c r="A137" s="16"/>
      <c r="B137" s="9" t="s">
        <v>115</v>
      </c>
      <c r="C137" s="11" t="s">
        <v>31</v>
      </c>
      <c r="D137" s="7">
        <v>37.67</v>
      </c>
      <c r="E137" s="8" t="s">
        <v>19</v>
      </c>
      <c r="F137" s="7"/>
      <c r="G137" s="7">
        <f t="shared" si="13"/>
        <v>0</v>
      </c>
    </row>
    <row r="138" spans="1:7" x14ac:dyDescent="0.2">
      <c r="A138" s="16"/>
      <c r="B138" s="16"/>
      <c r="C138" s="11" t="s">
        <v>32</v>
      </c>
      <c r="D138" s="7">
        <v>41.44</v>
      </c>
      <c r="E138" s="8" t="s">
        <v>19</v>
      </c>
      <c r="F138" s="7"/>
      <c r="G138" s="7">
        <f t="shared" si="13"/>
        <v>0</v>
      </c>
    </row>
    <row r="139" spans="1:7" x14ac:dyDescent="0.2">
      <c r="A139" s="16"/>
      <c r="B139" s="16"/>
      <c r="C139" s="11" t="s">
        <v>33</v>
      </c>
      <c r="D139" s="7">
        <v>43.33</v>
      </c>
      <c r="E139" s="8" t="s">
        <v>19</v>
      </c>
      <c r="F139" s="7"/>
      <c r="G139" s="7">
        <f t="shared" si="13"/>
        <v>0</v>
      </c>
    </row>
    <row r="140" spans="1:7" ht="25.5" x14ac:dyDescent="0.2">
      <c r="A140" s="16"/>
      <c r="B140" s="14" t="s">
        <v>117</v>
      </c>
      <c r="C140" s="11" t="s">
        <v>34</v>
      </c>
      <c r="D140" s="7">
        <v>45.21</v>
      </c>
      <c r="E140" s="8" t="s">
        <v>19</v>
      </c>
      <c r="F140" s="7"/>
      <c r="G140" s="7">
        <f t="shared" si="13"/>
        <v>0</v>
      </c>
    </row>
    <row r="141" spans="1:7" x14ac:dyDescent="0.2">
      <c r="A141" s="16"/>
      <c r="B141" s="16"/>
      <c r="C141" s="11" t="s">
        <v>35</v>
      </c>
      <c r="D141" s="7">
        <v>37.67</v>
      </c>
      <c r="E141" s="8" t="s">
        <v>19</v>
      </c>
      <c r="F141" s="7"/>
      <c r="G141" s="7">
        <f t="shared" si="13"/>
        <v>0</v>
      </c>
    </row>
    <row r="142" spans="1:7" x14ac:dyDescent="0.2">
      <c r="A142" s="16"/>
      <c r="B142" s="16"/>
      <c r="C142" s="11" t="s">
        <v>36</v>
      </c>
      <c r="D142" s="7">
        <v>37.67</v>
      </c>
      <c r="E142" s="8" t="s">
        <v>19</v>
      </c>
      <c r="F142" s="7"/>
      <c r="G142" s="7">
        <f t="shared" si="13"/>
        <v>0</v>
      </c>
    </row>
    <row r="143" spans="1:7" x14ac:dyDescent="0.2">
      <c r="A143" s="16"/>
      <c r="B143" s="16"/>
      <c r="C143" s="11" t="s">
        <v>37</v>
      </c>
      <c r="D143" s="7">
        <v>37.67</v>
      </c>
      <c r="E143" s="8" t="s">
        <v>19</v>
      </c>
      <c r="F143" s="7"/>
      <c r="G143" s="7">
        <f t="shared" si="13"/>
        <v>0</v>
      </c>
    </row>
    <row r="144" spans="1:7" x14ac:dyDescent="0.2">
      <c r="A144" s="16"/>
      <c r="B144" s="16"/>
      <c r="C144" s="11" t="s">
        <v>41</v>
      </c>
      <c r="D144" s="7">
        <v>37.67</v>
      </c>
      <c r="E144" s="8" t="s">
        <v>19</v>
      </c>
      <c r="F144" s="7"/>
      <c r="G144" s="7">
        <f t="shared" si="13"/>
        <v>0</v>
      </c>
    </row>
    <row r="145" spans="1:7" x14ac:dyDescent="0.2">
      <c r="A145" s="16"/>
      <c r="B145" s="16"/>
      <c r="C145" s="6" t="s">
        <v>439</v>
      </c>
      <c r="D145" s="7"/>
      <c r="E145" s="8"/>
      <c r="F145" s="7"/>
      <c r="G145" s="7"/>
    </row>
    <row r="146" spans="1:7" x14ac:dyDescent="0.2">
      <c r="A146" s="16"/>
      <c r="B146" s="103" t="s">
        <v>431</v>
      </c>
      <c r="C146" s="109" t="s">
        <v>31</v>
      </c>
      <c r="D146" s="105">
        <f>+D137*8.65</f>
        <v>325.84550000000002</v>
      </c>
      <c r="E146" s="106" t="s">
        <v>23</v>
      </c>
      <c r="F146" s="105"/>
      <c r="G146" s="105">
        <f t="shared" ref="G146:G153" si="16">D146*F146</f>
        <v>0</v>
      </c>
    </row>
    <row r="147" spans="1:7" x14ac:dyDescent="0.2">
      <c r="A147" s="16"/>
      <c r="B147" s="103"/>
      <c r="C147" s="109" t="s">
        <v>32</v>
      </c>
      <c r="D147" s="105">
        <f t="shared" ref="D147:D153" si="17">+D138*8.65</f>
        <v>358.45600000000002</v>
      </c>
      <c r="E147" s="106" t="s">
        <v>23</v>
      </c>
      <c r="F147" s="105"/>
      <c r="G147" s="105">
        <f t="shared" si="16"/>
        <v>0</v>
      </c>
    </row>
    <row r="148" spans="1:7" x14ac:dyDescent="0.2">
      <c r="A148" s="16"/>
      <c r="B148" s="103"/>
      <c r="C148" s="109" t="s">
        <v>33</v>
      </c>
      <c r="D148" s="105">
        <f t="shared" si="17"/>
        <v>374.80450000000002</v>
      </c>
      <c r="E148" s="106" t="s">
        <v>23</v>
      </c>
      <c r="F148" s="105"/>
      <c r="G148" s="105">
        <f t="shared" si="16"/>
        <v>0</v>
      </c>
    </row>
    <row r="149" spans="1:7" x14ac:dyDescent="0.2">
      <c r="A149" s="16"/>
      <c r="B149" s="103"/>
      <c r="C149" s="109" t="s">
        <v>34</v>
      </c>
      <c r="D149" s="105">
        <f t="shared" si="17"/>
        <v>391.06650000000002</v>
      </c>
      <c r="E149" s="106" t="s">
        <v>23</v>
      </c>
      <c r="F149" s="105"/>
      <c r="G149" s="105">
        <f t="shared" si="16"/>
        <v>0</v>
      </c>
    </row>
    <row r="150" spans="1:7" x14ac:dyDescent="0.2">
      <c r="A150" s="16"/>
      <c r="B150" s="103"/>
      <c r="C150" s="109" t="s">
        <v>35</v>
      </c>
      <c r="D150" s="105">
        <f t="shared" si="17"/>
        <v>325.84550000000002</v>
      </c>
      <c r="E150" s="106" t="s">
        <v>23</v>
      </c>
      <c r="F150" s="105"/>
      <c r="G150" s="105">
        <f t="shared" si="16"/>
        <v>0</v>
      </c>
    </row>
    <row r="151" spans="1:7" x14ac:dyDescent="0.2">
      <c r="A151" s="16"/>
      <c r="B151" s="103"/>
      <c r="C151" s="109" t="s">
        <v>36</v>
      </c>
      <c r="D151" s="105">
        <f t="shared" si="17"/>
        <v>325.84550000000002</v>
      </c>
      <c r="E151" s="106" t="s">
        <v>23</v>
      </c>
      <c r="F151" s="105"/>
      <c r="G151" s="105">
        <f t="shared" si="16"/>
        <v>0</v>
      </c>
    </row>
    <row r="152" spans="1:7" x14ac:dyDescent="0.2">
      <c r="A152" s="16"/>
      <c r="B152" s="103"/>
      <c r="C152" s="109" t="s">
        <v>37</v>
      </c>
      <c r="D152" s="105">
        <f t="shared" si="17"/>
        <v>325.84550000000002</v>
      </c>
      <c r="E152" s="106" t="s">
        <v>23</v>
      </c>
      <c r="F152" s="105"/>
      <c r="G152" s="105">
        <f t="shared" si="16"/>
        <v>0</v>
      </c>
    </row>
    <row r="153" spans="1:7" x14ac:dyDescent="0.2">
      <c r="A153" s="16"/>
      <c r="B153" s="103"/>
      <c r="C153" s="109" t="s">
        <v>41</v>
      </c>
      <c r="D153" s="105">
        <f t="shared" si="17"/>
        <v>325.84550000000002</v>
      </c>
      <c r="E153" s="106" t="s">
        <v>23</v>
      </c>
      <c r="F153" s="105"/>
      <c r="G153" s="105">
        <f t="shared" si="16"/>
        <v>0</v>
      </c>
    </row>
    <row r="154" spans="1:7" ht="127.5" x14ac:dyDescent="0.2">
      <c r="A154" s="15">
        <v>22</v>
      </c>
      <c r="B154" s="15" t="s">
        <v>118</v>
      </c>
      <c r="C154" s="3" t="s">
        <v>84</v>
      </c>
      <c r="D154" s="7">
        <v>1.67</v>
      </c>
      <c r="E154" s="8" t="s">
        <v>19</v>
      </c>
      <c r="F154" s="7"/>
      <c r="G154" s="7">
        <f t="shared" si="13"/>
        <v>0</v>
      </c>
    </row>
    <row r="155" spans="1:7" ht="153" x14ac:dyDescent="0.2">
      <c r="A155" s="15">
        <v>23</v>
      </c>
      <c r="B155" s="15" t="s">
        <v>130</v>
      </c>
      <c r="C155" s="3" t="s">
        <v>85</v>
      </c>
      <c r="D155" s="7">
        <v>3155</v>
      </c>
      <c r="E155" s="8" t="s">
        <v>43</v>
      </c>
      <c r="F155" s="7"/>
      <c r="G155" s="7">
        <f t="shared" si="13"/>
        <v>0</v>
      </c>
    </row>
    <row r="156" spans="1:7" ht="76.5" x14ac:dyDescent="0.2">
      <c r="A156" s="15">
        <v>24</v>
      </c>
      <c r="B156" s="9">
        <v>5.22</v>
      </c>
      <c r="C156" s="3" t="s">
        <v>86</v>
      </c>
      <c r="D156" s="16"/>
      <c r="E156" s="16"/>
      <c r="F156" s="16"/>
      <c r="G156" s="7"/>
    </row>
    <row r="157" spans="1:7" x14ac:dyDescent="0.2">
      <c r="A157" s="16"/>
      <c r="B157" s="16"/>
      <c r="C157" s="11" t="s">
        <v>42</v>
      </c>
      <c r="D157" s="7">
        <v>196.41</v>
      </c>
      <c r="E157" s="8" t="s">
        <v>44</v>
      </c>
      <c r="F157" s="7"/>
      <c r="G157" s="7">
        <f t="shared" si="13"/>
        <v>0</v>
      </c>
    </row>
    <row r="158" spans="1:7" x14ac:dyDescent="0.2">
      <c r="A158" s="16"/>
      <c r="B158" s="16"/>
      <c r="C158" s="11" t="s">
        <v>27</v>
      </c>
      <c r="D158" s="7">
        <v>110.16</v>
      </c>
      <c r="E158" s="8" t="s">
        <v>44</v>
      </c>
      <c r="F158" s="7"/>
      <c r="G158" s="7">
        <f t="shared" si="13"/>
        <v>0</v>
      </c>
    </row>
    <row r="159" spans="1:7" x14ac:dyDescent="0.2">
      <c r="A159" s="16"/>
      <c r="B159" s="16"/>
      <c r="C159" s="11" t="s">
        <v>28</v>
      </c>
      <c r="D159" s="7">
        <v>84.42</v>
      </c>
      <c r="E159" s="8" t="s">
        <v>44</v>
      </c>
      <c r="F159" s="7"/>
      <c r="G159" s="7">
        <f t="shared" si="13"/>
        <v>0</v>
      </c>
    </row>
    <row r="160" spans="1:7" x14ac:dyDescent="0.2">
      <c r="A160" s="16"/>
      <c r="B160" s="16"/>
      <c r="C160" s="11" t="s">
        <v>29</v>
      </c>
      <c r="D160" s="7">
        <v>81.44</v>
      </c>
      <c r="E160" s="8" t="s">
        <v>44</v>
      </c>
      <c r="F160" s="7"/>
      <c r="G160" s="7">
        <f t="shared" si="13"/>
        <v>0</v>
      </c>
    </row>
    <row r="161" spans="1:7" x14ac:dyDescent="0.2">
      <c r="A161" s="16"/>
      <c r="B161" s="16"/>
      <c r="C161" s="11" t="s">
        <v>30</v>
      </c>
      <c r="D161" s="7">
        <v>63.23</v>
      </c>
      <c r="E161" s="8" t="s">
        <v>44</v>
      </c>
      <c r="F161" s="7"/>
      <c r="G161" s="7">
        <f t="shared" si="13"/>
        <v>0</v>
      </c>
    </row>
    <row r="162" spans="1:7" x14ac:dyDescent="0.2">
      <c r="A162" s="16"/>
      <c r="B162" s="16"/>
      <c r="C162" s="11" t="s">
        <v>31</v>
      </c>
      <c r="D162" s="7">
        <v>41.78</v>
      </c>
      <c r="E162" s="8" t="s">
        <v>44</v>
      </c>
      <c r="F162" s="7"/>
      <c r="G162" s="7">
        <f t="shared" si="13"/>
        <v>0</v>
      </c>
    </row>
    <row r="163" spans="1:7" x14ac:dyDescent="0.2">
      <c r="A163" s="16"/>
      <c r="B163" s="16"/>
      <c r="C163" s="11" t="s">
        <v>32</v>
      </c>
      <c r="D163" s="7">
        <v>44.96</v>
      </c>
      <c r="E163" s="8" t="s">
        <v>44</v>
      </c>
      <c r="F163" s="7"/>
      <c r="G163" s="7">
        <f t="shared" si="13"/>
        <v>0</v>
      </c>
    </row>
    <row r="164" spans="1:7" x14ac:dyDescent="0.2">
      <c r="A164" s="16"/>
      <c r="B164" s="16"/>
      <c r="C164" s="11" t="s">
        <v>33</v>
      </c>
      <c r="D164" s="7">
        <v>45.5</v>
      </c>
      <c r="E164" s="8" t="s">
        <v>44</v>
      </c>
      <c r="F164" s="7"/>
      <c r="G164" s="7">
        <f t="shared" si="13"/>
        <v>0</v>
      </c>
    </row>
    <row r="165" spans="1:7" x14ac:dyDescent="0.2">
      <c r="A165" s="16"/>
      <c r="B165" s="16"/>
      <c r="C165" s="11" t="s">
        <v>34</v>
      </c>
      <c r="D165" s="7">
        <v>46.04</v>
      </c>
      <c r="E165" s="8" t="s">
        <v>44</v>
      </c>
      <c r="F165" s="7"/>
      <c r="G165" s="7">
        <f t="shared" si="13"/>
        <v>0</v>
      </c>
    </row>
    <row r="166" spans="1:7" x14ac:dyDescent="0.2">
      <c r="A166" s="16"/>
      <c r="B166" s="16"/>
      <c r="C166" s="11" t="s">
        <v>35</v>
      </c>
      <c r="D166" s="7">
        <v>42.04</v>
      </c>
      <c r="E166" s="8" t="s">
        <v>44</v>
      </c>
      <c r="F166" s="7"/>
      <c r="G166" s="7">
        <f t="shared" si="13"/>
        <v>0</v>
      </c>
    </row>
    <row r="167" spans="1:7" x14ac:dyDescent="0.2">
      <c r="A167" s="16"/>
      <c r="B167" s="16"/>
      <c r="C167" s="11" t="s">
        <v>36</v>
      </c>
      <c r="D167" s="7">
        <v>42.5</v>
      </c>
      <c r="E167" s="8" t="s">
        <v>44</v>
      </c>
      <c r="F167" s="7"/>
      <c r="G167" s="7">
        <f t="shared" si="13"/>
        <v>0</v>
      </c>
    </row>
    <row r="168" spans="1:7" x14ac:dyDescent="0.2">
      <c r="A168" s="16"/>
      <c r="B168" s="16"/>
      <c r="C168" s="11" t="s">
        <v>37</v>
      </c>
      <c r="D168" s="7">
        <v>42.5</v>
      </c>
      <c r="E168" s="8" t="s">
        <v>44</v>
      </c>
      <c r="F168" s="7"/>
      <c r="G168" s="7">
        <f t="shared" si="13"/>
        <v>0</v>
      </c>
    </row>
    <row r="169" spans="1:7" x14ac:dyDescent="0.2">
      <c r="A169" s="16"/>
      <c r="B169" s="16"/>
      <c r="C169" s="11" t="s">
        <v>41</v>
      </c>
      <c r="D169" s="7">
        <v>39</v>
      </c>
      <c r="E169" s="8" t="s">
        <v>44</v>
      </c>
      <c r="F169" s="7"/>
      <c r="G169" s="7">
        <f t="shared" si="13"/>
        <v>0</v>
      </c>
    </row>
    <row r="170" spans="1:7" x14ac:dyDescent="0.2">
      <c r="A170" s="16"/>
      <c r="B170" s="16"/>
      <c r="C170" s="10" t="s">
        <v>45</v>
      </c>
      <c r="D170" s="211">
        <f>SUM(D157:D169)</f>
        <v>879.9799999999999</v>
      </c>
      <c r="E170" s="16"/>
      <c r="F170" s="16"/>
      <c r="G170" s="7"/>
    </row>
    <row r="171" spans="1:7" ht="76.5" x14ac:dyDescent="0.2">
      <c r="A171" s="15">
        <v>25</v>
      </c>
      <c r="B171" s="15"/>
      <c r="C171" s="3" t="s">
        <v>87</v>
      </c>
      <c r="D171" s="16"/>
      <c r="E171" s="16"/>
      <c r="F171" s="16"/>
      <c r="G171" s="7"/>
    </row>
    <row r="172" spans="1:7" x14ac:dyDescent="0.2">
      <c r="A172" s="16"/>
      <c r="B172" s="16">
        <v>6.47</v>
      </c>
      <c r="C172" s="11" t="s">
        <v>27</v>
      </c>
      <c r="D172" s="7">
        <v>32.86</v>
      </c>
      <c r="E172" s="8" t="s">
        <v>46</v>
      </c>
      <c r="F172" s="7"/>
      <c r="G172" s="7">
        <f t="shared" si="13"/>
        <v>0</v>
      </c>
    </row>
    <row r="173" spans="1:7" x14ac:dyDescent="0.2">
      <c r="A173" s="16"/>
      <c r="B173" s="16"/>
      <c r="C173" s="11" t="s">
        <v>28</v>
      </c>
      <c r="D173" s="7">
        <v>14.01</v>
      </c>
      <c r="E173" s="8" t="s">
        <v>46</v>
      </c>
      <c r="F173" s="7"/>
      <c r="G173" s="7">
        <f t="shared" si="13"/>
        <v>0</v>
      </c>
    </row>
    <row r="174" spans="1:7" x14ac:dyDescent="0.2">
      <c r="A174" s="16"/>
      <c r="B174" s="16"/>
      <c r="C174" s="11" t="s">
        <v>29</v>
      </c>
      <c r="D174" s="7">
        <v>137.28</v>
      </c>
      <c r="E174" s="8" t="s">
        <v>46</v>
      </c>
      <c r="F174" s="7"/>
      <c r="G174" s="7">
        <f t="shared" si="13"/>
        <v>0</v>
      </c>
    </row>
    <row r="175" spans="1:7" x14ac:dyDescent="0.2">
      <c r="A175" s="16"/>
      <c r="B175" s="16"/>
      <c r="C175" s="11" t="s">
        <v>30</v>
      </c>
      <c r="D175" s="7">
        <v>72</v>
      </c>
      <c r="E175" s="8" t="s">
        <v>46</v>
      </c>
      <c r="F175" s="7"/>
      <c r="G175" s="7">
        <f t="shared" si="13"/>
        <v>0</v>
      </c>
    </row>
    <row r="176" spans="1:7" x14ac:dyDescent="0.2">
      <c r="A176" s="16"/>
      <c r="B176" s="16"/>
      <c r="C176" s="11" t="s">
        <v>31</v>
      </c>
      <c r="D176" s="7">
        <v>50.29</v>
      </c>
      <c r="E176" s="8" t="s">
        <v>46</v>
      </c>
      <c r="F176" s="7"/>
      <c r="G176" s="7">
        <f t="shared" si="13"/>
        <v>0</v>
      </c>
    </row>
    <row r="177" spans="1:11" x14ac:dyDescent="0.2">
      <c r="A177" s="16"/>
      <c r="B177" s="16"/>
      <c r="C177" s="11" t="s">
        <v>32</v>
      </c>
      <c r="D177" s="7">
        <v>65.97</v>
      </c>
      <c r="E177" s="8" t="s">
        <v>46</v>
      </c>
      <c r="F177" s="7"/>
      <c r="G177" s="7">
        <f t="shared" si="13"/>
        <v>0</v>
      </c>
    </row>
    <row r="178" spans="1:11" x14ac:dyDescent="0.2">
      <c r="A178" s="16"/>
      <c r="B178" s="16"/>
      <c r="C178" s="11" t="s">
        <v>33</v>
      </c>
      <c r="D178" s="7">
        <v>70.53</v>
      </c>
      <c r="E178" s="8" t="s">
        <v>46</v>
      </c>
      <c r="F178" s="7"/>
      <c r="G178" s="7">
        <f t="shared" si="13"/>
        <v>0</v>
      </c>
    </row>
    <row r="179" spans="1:11" x14ac:dyDescent="0.2">
      <c r="A179" s="16"/>
      <c r="B179" s="16" t="s">
        <v>116</v>
      </c>
      <c r="C179" s="11" t="s">
        <v>34</v>
      </c>
      <c r="D179" s="7">
        <v>68.87</v>
      </c>
      <c r="E179" s="8" t="s">
        <v>46</v>
      </c>
      <c r="F179" s="7"/>
      <c r="G179" s="7">
        <f t="shared" si="13"/>
        <v>0</v>
      </c>
    </row>
    <row r="180" spans="1:11" x14ac:dyDescent="0.2">
      <c r="A180" s="16"/>
      <c r="B180" s="16"/>
      <c r="C180" s="11" t="s">
        <v>35</v>
      </c>
      <c r="D180" s="7">
        <v>98.03</v>
      </c>
      <c r="E180" s="8" t="s">
        <v>46</v>
      </c>
      <c r="F180" s="7"/>
      <c r="G180" s="7">
        <f t="shared" si="13"/>
        <v>0</v>
      </c>
      <c r="K180" s="13" t="e">
        <f>142/F172</f>
        <v>#DIV/0!</v>
      </c>
    </row>
    <row r="181" spans="1:11" x14ac:dyDescent="0.2">
      <c r="A181" s="16"/>
      <c r="B181" s="16"/>
      <c r="C181" s="11" t="s">
        <v>36</v>
      </c>
      <c r="D181" s="7">
        <v>97.27</v>
      </c>
      <c r="E181" s="8" t="s">
        <v>46</v>
      </c>
      <c r="F181" s="7"/>
      <c r="G181" s="7">
        <f t="shared" si="13"/>
        <v>0</v>
      </c>
    </row>
    <row r="182" spans="1:11" x14ac:dyDescent="0.2">
      <c r="A182" s="16"/>
      <c r="B182" s="16"/>
      <c r="C182" s="11" t="s">
        <v>37</v>
      </c>
      <c r="D182" s="7">
        <v>95.09</v>
      </c>
      <c r="E182" s="8" t="s">
        <v>46</v>
      </c>
      <c r="F182" s="7"/>
      <c r="G182" s="7">
        <f t="shared" si="13"/>
        <v>0</v>
      </c>
    </row>
    <row r="183" spans="1:11" x14ac:dyDescent="0.2">
      <c r="A183" s="16"/>
      <c r="B183" s="16"/>
      <c r="C183" s="11" t="s">
        <v>41</v>
      </c>
      <c r="D183" s="7">
        <v>51.31</v>
      </c>
      <c r="E183" s="8" t="s">
        <v>46</v>
      </c>
      <c r="F183" s="7"/>
      <c r="G183" s="7">
        <f t="shared" si="13"/>
        <v>0</v>
      </c>
    </row>
    <row r="184" spans="1:11" ht="76.5" x14ac:dyDescent="0.2">
      <c r="A184" s="15">
        <v>26</v>
      </c>
      <c r="B184" s="15"/>
      <c r="C184" s="3" t="s">
        <v>88</v>
      </c>
      <c r="D184" s="16"/>
      <c r="E184" s="16"/>
      <c r="F184" s="16"/>
      <c r="G184" s="7"/>
    </row>
    <row r="185" spans="1:11" x14ac:dyDescent="0.2">
      <c r="A185" s="16"/>
      <c r="B185" s="16">
        <v>6.47</v>
      </c>
      <c r="C185" s="11" t="s">
        <v>29</v>
      </c>
      <c r="D185" s="7">
        <v>109.67</v>
      </c>
      <c r="E185" s="8" t="s">
        <v>47</v>
      </c>
      <c r="F185" s="7"/>
      <c r="G185" s="7">
        <f t="shared" si="13"/>
        <v>0</v>
      </c>
    </row>
    <row r="186" spans="1:11" x14ac:dyDescent="0.2">
      <c r="A186" s="16"/>
      <c r="B186" s="16"/>
      <c r="C186" s="11" t="s">
        <v>30</v>
      </c>
      <c r="D186" s="7">
        <v>138.05000000000001</v>
      </c>
      <c r="E186" s="8" t="s">
        <v>47</v>
      </c>
      <c r="F186" s="7"/>
      <c r="G186" s="7">
        <f t="shared" si="13"/>
        <v>0</v>
      </c>
      <c r="K186" s="2">
        <f>+F186*102.03%</f>
        <v>0</v>
      </c>
    </row>
    <row r="187" spans="1:11" x14ac:dyDescent="0.2">
      <c r="A187" s="16"/>
      <c r="B187" s="16"/>
      <c r="C187" s="11" t="s">
        <v>31</v>
      </c>
      <c r="D187" s="7">
        <v>14.88</v>
      </c>
      <c r="E187" s="8" t="s">
        <v>47</v>
      </c>
      <c r="F187" s="7"/>
      <c r="G187" s="7">
        <f t="shared" si="13"/>
        <v>0</v>
      </c>
    </row>
    <row r="188" spans="1:11" x14ac:dyDescent="0.2">
      <c r="A188" s="16"/>
      <c r="B188" s="16"/>
      <c r="C188" s="11" t="s">
        <v>32</v>
      </c>
      <c r="D188" s="7">
        <v>128.11000000000001</v>
      </c>
      <c r="E188" s="8" t="s">
        <v>47</v>
      </c>
      <c r="F188" s="7"/>
      <c r="G188" s="7">
        <f t="shared" si="13"/>
        <v>0</v>
      </c>
    </row>
    <row r="189" spans="1:11" x14ac:dyDescent="0.2">
      <c r="A189" s="16"/>
      <c r="B189" s="16"/>
      <c r="C189" s="11" t="s">
        <v>33</v>
      </c>
      <c r="D189" s="7">
        <v>144.80000000000001</v>
      </c>
      <c r="E189" s="8" t="s">
        <v>47</v>
      </c>
      <c r="F189" s="7"/>
      <c r="G189" s="7">
        <f t="shared" si="13"/>
        <v>0</v>
      </c>
    </row>
    <row r="190" spans="1:11" x14ac:dyDescent="0.2">
      <c r="A190" s="16"/>
      <c r="B190" s="16" t="s">
        <v>116</v>
      </c>
      <c r="C190" s="11" t="s">
        <v>34</v>
      </c>
      <c r="D190" s="7">
        <v>125.26</v>
      </c>
      <c r="E190" s="8" t="s">
        <v>47</v>
      </c>
      <c r="F190" s="7"/>
      <c r="G190" s="7">
        <f t="shared" si="13"/>
        <v>0</v>
      </c>
    </row>
    <row r="191" spans="1:11" x14ac:dyDescent="0.2">
      <c r="A191" s="16"/>
      <c r="B191" s="16"/>
      <c r="C191" s="11" t="s">
        <v>35</v>
      </c>
      <c r="D191" s="7">
        <v>421.82</v>
      </c>
      <c r="E191" s="8" t="s">
        <v>47</v>
      </c>
      <c r="F191" s="7"/>
      <c r="G191" s="7">
        <f t="shared" si="13"/>
        <v>0</v>
      </c>
    </row>
    <row r="192" spans="1:11" x14ac:dyDescent="0.2">
      <c r="A192" s="16"/>
      <c r="B192" s="16"/>
      <c r="C192" s="11" t="s">
        <v>36</v>
      </c>
      <c r="D192" s="7">
        <v>443.87</v>
      </c>
      <c r="E192" s="8" t="s">
        <v>47</v>
      </c>
      <c r="F192" s="7"/>
      <c r="G192" s="7">
        <f t="shared" si="13"/>
        <v>0</v>
      </c>
    </row>
    <row r="193" spans="1:7" x14ac:dyDescent="0.2">
      <c r="A193" s="16"/>
      <c r="B193" s="16"/>
      <c r="C193" s="11" t="s">
        <v>37</v>
      </c>
      <c r="D193" s="7">
        <v>454.75</v>
      </c>
      <c r="E193" s="8" t="s">
        <v>47</v>
      </c>
      <c r="F193" s="7"/>
      <c r="G193" s="7">
        <f t="shared" si="13"/>
        <v>0</v>
      </c>
    </row>
    <row r="194" spans="1:7" x14ac:dyDescent="0.2">
      <c r="A194" s="16"/>
      <c r="B194" s="16"/>
      <c r="C194" s="11" t="s">
        <v>41</v>
      </c>
      <c r="D194" s="7">
        <v>43.26</v>
      </c>
      <c r="E194" s="8" t="s">
        <v>47</v>
      </c>
      <c r="F194" s="7"/>
      <c r="G194" s="7">
        <f t="shared" si="13"/>
        <v>0</v>
      </c>
    </row>
    <row r="195" spans="1:7" x14ac:dyDescent="0.2">
      <c r="A195" s="16"/>
      <c r="B195" s="16"/>
      <c r="C195" s="10" t="s">
        <v>48</v>
      </c>
      <c r="D195" s="16"/>
      <c r="E195" s="16"/>
      <c r="F195" s="16"/>
      <c r="G195" s="7"/>
    </row>
    <row r="196" spans="1:7" ht="114.75" x14ac:dyDescent="0.2">
      <c r="A196" s="15">
        <v>27</v>
      </c>
      <c r="B196" s="19" t="s">
        <v>128</v>
      </c>
      <c r="C196" s="3" t="s">
        <v>89</v>
      </c>
      <c r="D196" s="16"/>
      <c r="E196" s="16"/>
      <c r="F196" s="16"/>
      <c r="G196" s="7"/>
    </row>
    <row r="197" spans="1:7" x14ac:dyDescent="0.2">
      <c r="A197" s="16"/>
      <c r="B197" s="16"/>
      <c r="C197" s="11" t="s">
        <v>29</v>
      </c>
      <c r="D197" s="7">
        <v>3.36</v>
      </c>
      <c r="E197" s="8" t="s">
        <v>46</v>
      </c>
      <c r="F197" s="20"/>
      <c r="G197" s="7">
        <f t="shared" si="13"/>
        <v>0</v>
      </c>
    </row>
    <row r="198" spans="1:7" x14ac:dyDescent="0.2">
      <c r="A198" s="16"/>
      <c r="B198" s="16"/>
      <c r="C198" s="11" t="s">
        <v>30</v>
      </c>
      <c r="D198" s="7">
        <v>16.850000000000001</v>
      </c>
      <c r="E198" s="8" t="s">
        <v>46</v>
      </c>
      <c r="F198" s="20"/>
      <c r="G198" s="7">
        <f t="shared" si="13"/>
        <v>0</v>
      </c>
    </row>
    <row r="199" spans="1:7" x14ac:dyDescent="0.2">
      <c r="A199" s="16"/>
      <c r="B199" s="16"/>
      <c r="C199" s="11" t="s">
        <v>31</v>
      </c>
      <c r="D199" s="7">
        <v>16.850000000000001</v>
      </c>
      <c r="E199" s="8" t="s">
        <v>46</v>
      </c>
      <c r="F199" s="20"/>
      <c r="G199" s="7">
        <f t="shared" si="13"/>
        <v>0</v>
      </c>
    </row>
    <row r="200" spans="1:7" x14ac:dyDescent="0.2">
      <c r="A200" s="16"/>
      <c r="B200" s="16"/>
      <c r="C200" s="11" t="s">
        <v>32</v>
      </c>
      <c r="D200" s="7">
        <v>17.399999999999999</v>
      </c>
      <c r="E200" s="8" t="s">
        <v>46</v>
      </c>
      <c r="F200" s="20"/>
      <c r="G200" s="7">
        <f t="shared" si="13"/>
        <v>0</v>
      </c>
    </row>
    <row r="201" spans="1:7" x14ac:dyDescent="0.2">
      <c r="A201" s="16"/>
      <c r="B201" s="16"/>
      <c r="C201" s="11" t="s">
        <v>33</v>
      </c>
      <c r="D201" s="7">
        <v>16.850000000000001</v>
      </c>
      <c r="E201" s="8" t="s">
        <v>46</v>
      </c>
      <c r="F201" s="20"/>
      <c r="G201" s="7">
        <f t="shared" si="13"/>
        <v>0</v>
      </c>
    </row>
    <row r="202" spans="1:7" x14ac:dyDescent="0.2">
      <c r="A202" s="16"/>
      <c r="B202" s="16"/>
      <c r="C202" s="11" t="s">
        <v>34</v>
      </c>
      <c r="D202" s="7">
        <v>17.399999999999999</v>
      </c>
      <c r="E202" s="8" t="s">
        <v>46</v>
      </c>
      <c r="F202" s="20"/>
      <c r="G202" s="7">
        <f t="shared" si="13"/>
        <v>0</v>
      </c>
    </row>
    <row r="203" spans="1:7" x14ac:dyDescent="0.2">
      <c r="A203" s="16"/>
      <c r="B203" s="16"/>
      <c r="C203" s="11" t="s">
        <v>35</v>
      </c>
      <c r="D203" s="7">
        <v>9.59</v>
      </c>
      <c r="E203" s="8" t="s">
        <v>46</v>
      </c>
      <c r="F203" s="20"/>
      <c r="G203" s="7">
        <f t="shared" si="13"/>
        <v>0</v>
      </c>
    </row>
    <row r="204" spans="1:7" x14ac:dyDescent="0.2">
      <c r="A204" s="16"/>
      <c r="B204" s="16"/>
      <c r="C204" s="11" t="s">
        <v>36</v>
      </c>
      <c r="D204" s="7">
        <v>8.4499999999999993</v>
      </c>
      <c r="E204" s="8" t="s">
        <v>46</v>
      </c>
      <c r="F204" s="20"/>
      <c r="G204" s="7">
        <f t="shared" si="13"/>
        <v>0</v>
      </c>
    </row>
    <row r="205" spans="1:7" x14ac:dyDescent="0.2">
      <c r="A205" s="16"/>
      <c r="B205" s="16"/>
      <c r="C205" s="11" t="s">
        <v>37</v>
      </c>
      <c r="D205" s="7">
        <v>9.7100000000000009</v>
      </c>
      <c r="E205" s="8" t="s">
        <v>46</v>
      </c>
      <c r="F205" s="20"/>
      <c r="G205" s="7">
        <f t="shared" si="13"/>
        <v>0</v>
      </c>
    </row>
    <row r="206" spans="1:7" ht="216.75" x14ac:dyDescent="0.2">
      <c r="A206" s="15">
        <v>28</v>
      </c>
      <c r="B206" s="15" t="s">
        <v>120</v>
      </c>
      <c r="C206" s="3" t="s">
        <v>90</v>
      </c>
      <c r="D206" s="16"/>
      <c r="E206" s="16"/>
      <c r="F206" s="16"/>
      <c r="G206" s="7"/>
    </row>
    <row r="207" spans="1:7" x14ac:dyDescent="0.2">
      <c r="A207" s="16"/>
      <c r="B207" s="16"/>
      <c r="C207" s="11" t="s">
        <v>30</v>
      </c>
      <c r="D207" s="7">
        <v>54.15</v>
      </c>
      <c r="E207" s="8" t="s">
        <v>47</v>
      </c>
      <c r="F207" s="16"/>
      <c r="G207" s="7">
        <f t="shared" ref="G207:G269" si="18">D207*F207</f>
        <v>0</v>
      </c>
    </row>
    <row r="208" spans="1:7" x14ac:dyDescent="0.2">
      <c r="A208" s="16"/>
      <c r="B208" s="16"/>
      <c r="C208" s="11" t="s">
        <v>31</v>
      </c>
      <c r="D208" s="7">
        <v>1</v>
      </c>
      <c r="E208" s="8" t="s">
        <v>47</v>
      </c>
      <c r="F208" s="16"/>
      <c r="G208" s="7">
        <f t="shared" si="18"/>
        <v>0</v>
      </c>
    </row>
    <row r="209" spans="1:7" x14ac:dyDescent="0.2">
      <c r="A209" s="16"/>
      <c r="B209" s="16"/>
      <c r="C209" s="11" t="s">
        <v>32</v>
      </c>
      <c r="D209" s="7">
        <v>19.05</v>
      </c>
      <c r="E209" s="8" t="s">
        <v>47</v>
      </c>
      <c r="F209" s="16"/>
      <c r="G209" s="7">
        <f t="shared" si="18"/>
        <v>0</v>
      </c>
    </row>
    <row r="210" spans="1:7" x14ac:dyDescent="0.2">
      <c r="A210" s="16"/>
      <c r="B210" s="16"/>
      <c r="C210" s="11" t="s">
        <v>33</v>
      </c>
      <c r="D210" s="7">
        <v>7.85</v>
      </c>
      <c r="E210" s="8" t="s">
        <v>47</v>
      </c>
      <c r="F210" s="16"/>
      <c r="G210" s="7">
        <f t="shared" si="18"/>
        <v>0</v>
      </c>
    </row>
    <row r="211" spans="1:7" x14ac:dyDescent="0.2">
      <c r="A211" s="16"/>
      <c r="B211" s="16"/>
      <c r="C211" s="11" t="s">
        <v>34</v>
      </c>
      <c r="D211" s="7">
        <v>7.85</v>
      </c>
      <c r="E211" s="8" t="s">
        <v>47</v>
      </c>
      <c r="F211" s="16"/>
      <c r="G211" s="7">
        <f t="shared" si="18"/>
        <v>0</v>
      </c>
    </row>
    <row r="212" spans="1:7" x14ac:dyDescent="0.2">
      <c r="A212" s="16"/>
      <c r="B212" s="16"/>
      <c r="C212" s="11" t="s">
        <v>35</v>
      </c>
      <c r="D212" s="7">
        <v>62.35</v>
      </c>
      <c r="E212" s="8" t="s">
        <v>47</v>
      </c>
      <c r="F212" s="16"/>
      <c r="G212" s="7">
        <f t="shared" si="18"/>
        <v>0</v>
      </c>
    </row>
    <row r="213" spans="1:7" x14ac:dyDescent="0.2">
      <c r="A213" s="16"/>
      <c r="B213" s="16"/>
      <c r="C213" s="11" t="s">
        <v>36</v>
      </c>
      <c r="D213" s="7">
        <v>54.15</v>
      </c>
      <c r="E213" s="8" t="s">
        <v>47</v>
      </c>
      <c r="F213" s="16"/>
      <c r="G213" s="7">
        <f t="shared" si="18"/>
        <v>0</v>
      </c>
    </row>
    <row r="214" spans="1:7" x14ac:dyDescent="0.2">
      <c r="A214" s="16"/>
      <c r="B214" s="16"/>
      <c r="C214" s="11" t="s">
        <v>37</v>
      </c>
      <c r="D214" s="7">
        <v>54.2</v>
      </c>
      <c r="E214" s="8" t="s">
        <v>47</v>
      </c>
      <c r="F214" s="16"/>
      <c r="G214" s="7">
        <f t="shared" si="18"/>
        <v>0</v>
      </c>
    </row>
    <row r="215" spans="1:7" x14ac:dyDescent="0.2">
      <c r="A215" s="16"/>
      <c r="B215" s="16"/>
      <c r="C215" s="11" t="s">
        <v>38</v>
      </c>
      <c r="D215" s="7">
        <v>630.65</v>
      </c>
      <c r="E215" s="8" t="s">
        <v>47</v>
      </c>
      <c r="F215" s="16"/>
      <c r="G215" s="7">
        <f t="shared" si="18"/>
        <v>0</v>
      </c>
    </row>
    <row r="216" spans="1:7" ht="63.75" x14ac:dyDescent="0.2">
      <c r="A216" s="15">
        <v>29</v>
      </c>
      <c r="B216" s="19" t="s">
        <v>121</v>
      </c>
      <c r="C216" s="3" t="s">
        <v>91</v>
      </c>
      <c r="D216" s="16"/>
      <c r="E216" s="16"/>
      <c r="F216" s="16"/>
      <c r="G216" s="7"/>
    </row>
    <row r="217" spans="1:7" x14ac:dyDescent="0.2">
      <c r="A217" s="16"/>
      <c r="B217" s="16"/>
      <c r="C217" s="11" t="s">
        <v>29</v>
      </c>
      <c r="D217" s="7">
        <v>11.2</v>
      </c>
      <c r="E217" s="8" t="s">
        <v>47</v>
      </c>
      <c r="F217" s="18"/>
      <c r="G217" s="7">
        <f t="shared" si="18"/>
        <v>0</v>
      </c>
    </row>
    <row r="218" spans="1:7" x14ac:dyDescent="0.2">
      <c r="A218" s="16"/>
      <c r="B218" s="16"/>
      <c r="C218" s="11" t="s">
        <v>30</v>
      </c>
      <c r="D218" s="7">
        <v>56.15</v>
      </c>
      <c r="E218" s="8" t="s">
        <v>47</v>
      </c>
      <c r="F218" s="18"/>
      <c r="G218" s="7">
        <f t="shared" si="18"/>
        <v>0</v>
      </c>
    </row>
    <row r="219" spans="1:7" x14ac:dyDescent="0.2">
      <c r="A219" s="16"/>
      <c r="B219" s="16"/>
      <c r="C219" s="11" t="s">
        <v>31</v>
      </c>
      <c r="D219" s="7">
        <v>1</v>
      </c>
      <c r="E219" s="8" t="s">
        <v>47</v>
      </c>
      <c r="F219" s="18"/>
      <c r="G219" s="7">
        <f t="shared" si="18"/>
        <v>0</v>
      </c>
    </row>
    <row r="220" spans="1:7" x14ac:dyDescent="0.2">
      <c r="A220" s="16"/>
      <c r="B220" s="16"/>
      <c r="C220" s="11" t="s">
        <v>32</v>
      </c>
      <c r="D220" s="7">
        <v>58</v>
      </c>
      <c r="E220" s="8" t="s">
        <v>47</v>
      </c>
      <c r="F220" s="18"/>
      <c r="G220" s="7">
        <f t="shared" si="18"/>
        <v>0</v>
      </c>
    </row>
    <row r="221" spans="1:7" x14ac:dyDescent="0.2">
      <c r="A221" s="16"/>
      <c r="B221" s="16"/>
      <c r="C221" s="11" t="s">
        <v>33</v>
      </c>
      <c r="D221" s="7">
        <v>56.15</v>
      </c>
      <c r="E221" s="8" t="s">
        <v>47</v>
      </c>
      <c r="F221" s="18"/>
      <c r="G221" s="7">
        <f t="shared" si="18"/>
        <v>0</v>
      </c>
    </row>
    <row r="222" spans="1:7" x14ac:dyDescent="0.2">
      <c r="A222" s="16"/>
      <c r="B222" s="16"/>
      <c r="C222" s="11" t="s">
        <v>34</v>
      </c>
      <c r="D222" s="7">
        <v>58</v>
      </c>
      <c r="E222" s="8" t="s">
        <v>47</v>
      </c>
      <c r="F222" s="18"/>
      <c r="G222" s="7">
        <f t="shared" si="18"/>
        <v>0</v>
      </c>
    </row>
    <row r="223" spans="1:7" x14ac:dyDescent="0.2">
      <c r="A223" s="16"/>
      <c r="B223" s="16"/>
      <c r="C223" s="11" t="s">
        <v>35</v>
      </c>
      <c r="D223" s="7">
        <v>31.95</v>
      </c>
      <c r="E223" s="8" t="s">
        <v>47</v>
      </c>
      <c r="F223" s="18"/>
      <c r="G223" s="7">
        <f t="shared" si="18"/>
        <v>0</v>
      </c>
    </row>
    <row r="224" spans="1:7" x14ac:dyDescent="0.2">
      <c r="A224" s="16"/>
      <c r="B224" s="16"/>
      <c r="C224" s="11" t="s">
        <v>36</v>
      </c>
      <c r="D224" s="7">
        <v>28.15</v>
      </c>
      <c r="E224" s="8" t="s">
        <v>47</v>
      </c>
      <c r="F224" s="18"/>
      <c r="G224" s="7">
        <f t="shared" si="18"/>
        <v>0</v>
      </c>
    </row>
    <row r="225" spans="1:7" x14ac:dyDescent="0.2">
      <c r="A225" s="16"/>
      <c r="B225" s="16"/>
      <c r="C225" s="11" t="s">
        <v>37</v>
      </c>
      <c r="D225" s="7">
        <v>32.35</v>
      </c>
      <c r="E225" s="8" t="s">
        <v>47</v>
      </c>
      <c r="F225" s="18"/>
      <c r="G225" s="7">
        <f t="shared" si="18"/>
        <v>0</v>
      </c>
    </row>
    <row r="226" spans="1:7" ht="114.75" x14ac:dyDescent="0.2">
      <c r="A226" s="15">
        <v>30</v>
      </c>
      <c r="B226" s="25" t="s">
        <v>135</v>
      </c>
      <c r="C226" s="3" t="s">
        <v>92</v>
      </c>
      <c r="D226" s="16"/>
      <c r="E226" s="16"/>
      <c r="F226" s="16"/>
      <c r="G226" s="7"/>
    </row>
    <row r="227" spans="1:7" x14ac:dyDescent="0.2">
      <c r="A227" s="16"/>
      <c r="B227" s="16"/>
      <c r="C227" s="11" t="s">
        <v>49</v>
      </c>
      <c r="D227" s="7">
        <v>1055.01</v>
      </c>
      <c r="E227" s="8" t="s">
        <v>47</v>
      </c>
      <c r="F227" s="21"/>
      <c r="G227" s="7">
        <f t="shared" si="18"/>
        <v>0</v>
      </c>
    </row>
    <row r="228" spans="1:7" ht="153" x14ac:dyDescent="0.2">
      <c r="A228" s="15">
        <v>31</v>
      </c>
      <c r="B228" s="25" t="s">
        <v>135</v>
      </c>
      <c r="C228" s="3" t="s">
        <v>93</v>
      </c>
      <c r="D228" s="16"/>
      <c r="E228" s="16"/>
      <c r="F228" s="16"/>
      <c r="G228" s="7"/>
    </row>
    <row r="229" spans="1:7" x14ac:dyDescent="0.2">
      <c r="A229" s="16"/>
      <c r="B229" s="16"/>
      <c r="C229" s="11" t="s">
        <v>49</v>
      </c>
      <c r="D229" s="7">
        <v>740.15</v>
      </c>
      <c r="E229" s="8" t="s">
        <v>47</v>
      </c>
      <c r="F229" s="21"/>
      <c r="G229" s="7">
        <f t="shared" si="18"/>
        <v>0</v>
      </c>
    </row>
    <row r="230" spans="1:7" x14ac:dyDescent="0.2">
      <c r="A230" s="16"/>
      <c r="B230" s="16"/>
      <c r="C230" s="11" t="s">
        <v>27</v>
      </c>
      <c r="D230" s="7">
        <v>845.34</v>
      </c>
      <c r="E230" s="8" t="s">
        <v>47</v>
      </c>
      <c r="F230" s="21"/>
      <c r="G230" s="7">
        <f t="shared" si="18"/>
        <v>0</v>
      </c>
    </row>
    <row r="231" spans="1:7" x14ac:dyDescent="0.2">
      <c r="A231" s="16"/>
      <c r="B231" s="16"/>
      <c r="C231" s="11" t="s">
        <v>28</v>
      </c>
      <c r="D231" s="7">
        <v>675.73</v>
      </c>
      <c r="E231" s="8" t="s">
        <v>47</v>
      </c>
      <c r="F231" s="21"/>
      <c r="G231" s="7">
        <f t="shared" si="18"/>
        <v>0</v>
      </c>
    </row>
    <row r="232" spans="1:7" ht="76.5" x14ac:dyDescent="0.2">
      <c r="A232" s="15">
        <v>32</v>
      </c>
      <c r="B232" s="19" t="s">
        <v>121</v>
      </c>
      <c r="C232" s="3" t="s">
        <v>94</v>
      </c>
      <c r="D232" s="7">
        <v>212</v>
      </c>
      <c r="E232" s="8" t="s">
        <v>47</v>
      </c>
      <c r="F232" s="18"/>
      <c r="G232" s="7">
        <f t="shared" si="18"/>
        <v>0</v>
      </c>
    </row>
    <row r="233" spans="1:7" ht="102" x14ac:dyDescent="0.2">
      <c r="A233" s="15">
        <v>33</v>
      </c>
      <c r="B233" s="9">
        <v>22.23</v>
      </c>
      <c r="C233" s="3" t="s">
        <v>95</v>
      </c>
      <c r="D233" s="16"/>
      <c r="E233" s="16"/>
      <c r="F233" s="16"/>
      <c r="G233" s="7"/>
    </row>
    <row r="234" spans="1:7" x14ac:dyDescent="0.2">
      <c r="A234" s="16"/>
      <c r="B234" s="16" t="s">
        <v>136</v>
      </c>
      <c r="C234" s="11" t="s">
        <v>49</v>
      </c>
      <c r="D234" s="7">
        <v>347.02</v>
      </c>
      <c r="E234" s="8" t="s">
        <v>47</v>
      </c>
      <c r="F234" s="21"/>
      <c r="G234" s="7">
        <f t="shared" si="18"/>
        <v>0</v>
      </c>
    </row>
    <row r="235" spans="1:7" x14ac:dyDescent="0.2">
      <c r="A235" s="16"/>
      <c r="B235" s="16"/>
      <c r="C235" s="11" t="s">
        <v>50</v>
      </c>
      <c r="D235" s="7">
        <v>127.92</v>
      </c>
      <c r="E235" s="8" t="s">
        <v>47</v>
      </c>
      <c r="F235" s="21"/>
      <c r="G235" s="7">
        <f t="shared" si="18"/>
        <v>0</v>
      </c>
    </row>
    <row r="236" spans="1:7" x14ac:dyDescent="0.2">
      <c r="A236" s="16"/>
      <c r="B236" s="16"/>
      <c r="C236" s="10" t="s">
        <v>51</v>
      </c>
      <c r="D236" s="16"/>
      <c r="E236" s="16"/>
      <c r="F236" s="16"/>
      <c r="G236" s="7"/>
    </row>
    <row r="237" spans="1:7" ht="89.25" x14ac:dyDescent="0.2">
      <c r="A237" s="15">
        <v>34</v>
      </c>
      <c r="B237" s="15" t="s">
        <v>131</v>
      </c>
      <c r="C237" s="3" t="s">
        <v>96</v>
      </c>
      <c r="D237" s="16"/>
      <c r="E237" s="16"/>
      <c r="F237" s="16"/>
      <c r="G237" s="7"/>
    </row>
    <row r="238" spans="1:7" x14ac:dyDescent="0.2">
      <c r="A238" s="16"/>
      <c r="B238" s="16"/>
      <c r="C238" s="11" t="s">
        <v>27</v>
      </c>
      <c r="D238" s="7">
        <v>894.31</v>
      </c>
      <c r="E238" s="8" t="s">
        <v>47</v>
      </c>
      <c r="F238" s="18"/>
      <c r="G238" s="7">
        <f t="shared" si="18"/>
        <v>0</v>
      </c>
    </row>
    <row r="239" spans="1:7" x14ac:dyDescent="0.2">
      <c r="A239" s="16"/>
      <c r="B239" s="16"/>
      <c r="C239" s="11" t="s">
        <v>28</v>
      </c>
      <c r="D239" s="7">
        <v>657.08</v>
      </c>
      <c r="E239" s="8" t="s">
        <v>47</v>
      </c>
      <c r="F239" s="18"/>
      <c r="G239" s="7">
        <f t="shared" si="18"/>
        <v>0</v>
      </c>
    </row>
    <row r="240" spans="1:7" x14ac:dyDescent="0.2">
      <c r="A240" s="16"/>
      <c r="B240" s="16"/>
      <c r="C240" s="11" t="s">
        <v>29</v>
      </c>
      <c r="D240" s="7">
        <v>999.56</v>
      </c>
      <c r="E240" s="8" t="s">
        <v>47</v>
      </c>
      <c r="F240" s="18"/>
      <c r="G240" s="7">
        <f t="shared" si="18"/>
        <v>0</v>
      </c>
    </row>
    <row r="241" spans="1:7" x14ac:dyDescent="0.2">
      <c r="A241" s="16"/>
      <c r="B241" s="16"/>
      <c r="C241" s="11" t="s">
        <v>30</v>
      </c>
      <c r="D241" s="7">
        <v>577.32000000000005</v>
      </c>
      <c r="E241" s="8" t="s">
        <v>47</v>
      </c>
      <c r="F241" s="18"/>
      <c r="G241" s="7">
        <f t="shared" si="18"/>
        <v>0</v>
      </c>
    </row>
    <row r="242" spans="1:7" x14ac:dyDescent="0.2">
      <c r="A242" s="16"/>
      <c r="B242" s="16"/>
      <c r="C242" s="11" t="s">
        <v>31</v>
      </c>
      <c r="D242" s="7">
        <v>623.23</v>
      </c>
      <c r="E242" s="8" t="s">
        <v>47</v>
      </c>
      <c r="F242" s="18"/>
      <c r="G242" s="7">
        <f t="shared" si="18"/>
        <v>0</v>
      </c>
    </row>
    <row r="243" spans="1:7" x14ac:dyDescent="0.2">
      <c r="A243" s="16"/>
      <c r="B243" s="16"/>
      <c r="C243" s="11" t="s">
        <v>32</v>
      </c>
      <c r="D243" s="7">
        <v>478.42</v>
      </c>
      <c r="E243" s="8" t="s">
        <v>47</v>
      </c>
      <c r="F243" s="18"/>
      <c r="G243" s="7">
        <f t="shared" si="18"/>
        <v>0</v>
      </c>
    </row>
    <row r="244" spans="1:7" x14ac:dyDescent="0.2">
      <c r="A244" s="16"/>
      <c r="B244" s="16"/>
      <c r="C244" s="11" t="s">
        <v>33</v>
      </c>
      <c r="D244" s="7">
        <v>456.51</v>
      </c>
      <c r="E244" s="8" t="s">
        <v>47</v>
      </c>
      <c r="F244" s="18"/>
      <c r="G244" s="7">
        <f t="shared" si="18"/>
        <v>0</v>
      </c>
    </row>
    <row r="245" spans="1:7" x14ac:dyDescent="0.2">
      <c r="A245" s="16"/>
      <c r="B245" s="16"/>
      <c r="C245" s="11" t="s">
        <v>34</v>
      </c>
      <c r="D245" s="7">
        <v>499.59</v>
      </c>
      <c r="E245" s="8" t="s">
        <v>47</v>
      </c>
      <c r="F245" s="18"/>
      <c r="G245" s="7">
        <f t="shared" si="18"/>
        <v>0</v>
      </c>
    </row>
    <row r="246" spans="1:7" x14ac:dyDescent="0.2">
      <c r="A246" s="16"/>
      <c r="B246" s="16"/>
      <c r="C246" s="11" t="s">
        <v>35</v>
      </c>
      <c r="D246" s="7">
        <v>687.83</v>
      </c>
      <c r="E246" s="8" t="s">
        <v>47</v>
      </c>
      <c r="F246" s="18"/>
      <c r="G246" s="7">
        <f t="shared" si="18"/>
        <v>0</v>
      </c>
    </row>
    <row r="247" spans="1:7" x14ac:dyDescent="0.2">
      <c r="A247" s="16"/>
      <c r="B247" s="16"/>
      <c r="C247" s="11" t="s">
        <v>36</v>
      </c>
      <c r="D247" s="7">
        <v>706.92</v>
      </c>
      <c r="E247" s="8" t="s">
        <v>47</v>
      </c>
      <c r="F247" s="18"/>
      <c r="G247" s="7">
        <f t="shared" si="18"/>
        <v>0</v>
      </c>
    </row>
    <row r="248" spans="1:7" x14ac:dyDescent="0.2">
      <c r="A248" s="16"/>
      <c r="B248" s="16"/>
      <c r="C248" s="11" t="s">
        <v>37</v>
      </c>
      <c r="D248" s="7">
        <v>696.66</v>
      </c>
      <c r="E248" s="8" t="s">
        <v>47</v>
      </c>
      <c r="F248" s="18"/>
      <c r="G248" s="7">
        <f t="shared" si="18"/>
        <v>0</v>
      </c>
    </row>
    <row r="249" spans="1:7" x14ac:dyDescent="0.2">
      <c r="A249" s="16"/>
      <c r="B249" s="16"/>
      <c r="C249" s="11" t="s">
        <v>38</v>
      </c>
      <c r="D249" s="7">
        <v>605.52</v>
      </c>
      <c r="E249" s="8" t="s">
        <v>47</v>
      </c>
      <c r="F249" s="18"/>
      <c r="G249" s="7">
        <f t="shared" si="18"/>
        <v>0</v>
      </c>
    </row>
    <row r="250" spans="1:7" ht="38.25" x14ac:dyDescent="0.2">
      <c r="A250" s="15">
        <v>35</v>
      </c>
      <c r="B250" s="15" t="s">
        <v>119</v>
      </c>
      <c r="C250" s="3" t="s">
        <v>97</v>
      </c>
      <c r="D250" s="16"/>
      <c r="E250" s="16"/>
      <c r="F250" s="16"/>
      <c r="G250" s="7"/>
    </row>
    <row r="251" spans="1:7" x14ac:dyDescent="0.2">
      <c r="A251" s="16"/>
      <c r="B251" s="16"/>
      <c r="C251" s="10" t="s">
        <v>52</v>
      </c>
      <c r="D251" s="16"/>
      <c r="E251" s="16"/>
      <c r="F251" s="16"/>
      <c r="G251" s="7"/>
    </row>
    <row r="252" spans="1:7" x14ac:dyDescent="0.2">
      <c r="A252" s="16"/>
      <c r="B252" s="16"/>
      <c r="C252" s="11" t="s">
        <v>27</v>
      </c>
      <c r="D252" s="7">
        <v>543.42999999999995</v>
      </c>
      <c r="E252" s="8" t="s">
        <v>47</v>
      </c>
      <c r="F252" s="16"/>
      <c r="G252" s="7">
        <f t="shared" si="18"/>
        <v>0</v>
      </c>
    </row>
    <row r="253" spans="1:7" x14ac:dyDescent="0.2">
      <c r="A253" s="16"/>
      <c r="B253" s="16"/>
      <c r="C253" s="11" t="s">
        <v>28</v>
      </c>
      <c r="D253" s="7">
        <v>341.45</v>
      </c>
      <c r="E253" s="8" t="s">
        <v>47</v>
      </c>
      <c r="F253" s="16"/>
      <c r="G253" s="7">
        <f t="shared" si="18"/>
        <v>0</v>
      </c>
    </row>
    <row r="254" spans="1:7" x14ac:dyDescent="0.2">
      <c r="A254" s="16"/>
      <c r="B254" s="16"/>
      <c r="C254" s="11" t="s">
        <v>29</v>
      </c>
      <c r="D254" s="7">
        <v>1274.8900000000001</v>
      </c>
      <c r="E254" s="8" t="s">
        <v>47</v>
      </c>
      <c r="F254" s="16"/>
      <c r="G254" s="7">
        <f t="shared" si="18"/>
        <v>0</v>
      </c>
    </row>
    <row r="255" spans="1:7" x14ac:dyDescent="0.2">
      <c r="A255" s="16"/>
      <c r="B255" s="16"/>
      <c r="C255" s="11" t="s">
        <v>30</v>
      </c>
      <c r="D255" s="7">
        <v>928.5</v>
      </c>
      <c r="E255" s="8" t="s">
        <v>47</v>
      </c>
      <c r="F255" s="16"/>
      <c r="G255" s="7">
        <f t="shared" si="18"/>
        <v>0</v>
      </c>
    </row>
    <row r="256" spans="1:7" x14ac:dyDescent="0.2">
      <c r="A256" s="16"/>
      <c r="B256" s="16"/>
      <c r="C256" s="11" t="s">
        <v>31</v>
      </c>
      <c r="D256" s="7">
        <v>187.08</v>
      </c>
      <c r="E256" s="8" t="s">
        <v>47</v>
      </c>
      <c r="F256" s="16"/>
      <c r="G256" s="7">
        <f t="shared" si="18"/>
        <v>0</v>
      </c>
    </row>
    <row r="257" spans="1:7" x14ac:dyDescent="0.2">
      <c r="A257" s="16"/>
      <c r="B257" s="16"/>
      <c r="C257" s="11" t="s">
        <v>32</v>
      </c>
      <c r="D257" s="7">
        <v>907.39</v>
      </c>
      <c r="E257" s="8" t="s">
        <v>47</v>
      </c>
      <c r="F257" s="16"/>
      <c r="G257" s="7">
        <f t="shared" si="18"/>
        <v>0</v>
      </c>
    </row>
    <row r="258" spans="1:7" x14ac:dyDescent="0.2">
      <c r="A258" s="16"/>
      <c r="B258" s="16"/>
      <c r="C258" s="11" t="s">
        <v>33</v>
      </c>
      <c r="D258" s="7">
        <v>1073.01</v>
      </c>
      <c r="E258" s="8" t="s">
        <v>47</v>
      </c>
      <c r="F258" s="16"/>
      <c r="G258" s="7">
        <f t="shared" si="18"/>
        <v>0</v>
      </c>
    </row>
    <row r="259" spans="1:7" x14ac:dyDescent="0.2">
      <c r="A259" s="16"/>
      <c r="B259" s="16"/>
      <c r="C259" s="11" t="s">
        <v>34</v>
      </c>
      <c r="D259" s="7">
        <v>1015.9</v>
      </c>
      <c r="E259" s="8" t="s">
        <v>47</v>
      </c>
      <c r="F259" s="16"/>
      <c r="G259" s="7">
        <f t="shared" si="18"/>
        <v>0</v>
      </c>
    </row>
    <row r="260" spans="1:7" x14ac:dyDescent="0.2">
      <c r="A260" s="16"/>
      <c r="B260" s="16"/>
      <c r="C260" s="11" t="s">
        <v>35</v>
      </c>
      <c r="D260" s="7">
        <v>1460.93</v>
      </c>
      <c r="E260" s="8" t="s">
        <v>47</v>
      </c>
      <c r="F260" s="16"/>
      <c r="G260" s="7">
        <f t="shared" si="18"/>
        <v>0</v>
      </c>
    </row>
    <row r="261" spans="1:7" x14ac:dyDescent="0.2">
      <c r="A261" s="16"/>
      <c r="B261" s="16"/>
      <c r="C261" s="11" t="s">
        <v>36</v>
      </c>
      <c r="D261" s="7">
        <v>1456.36</v>
      </c>
      <c r="E261" s="8" t="s">
        <v>47</v>
      </c>
      <c r="F261" s="16"/>
      <c r="G261" s="7">
        <f t="shared" si="18"/>
        <v>0</v>
      </c>
    </row>
    <row r="262" spans="1:7" x14ac:dyDescent="0.2">
      <c r="A262" s="16"/>
      <c r="B262" s="16"/>
      <c r="C262" s="11" t="s">
        <v>37</v>
      </c>
      <c r="D262" s="7">
        <v>1401.51</v>
      </c>
      <c r="E262" s="8" t="s">
        <v>47</v>
      </c>
      <c r="F262" s="16"/>
      <c r="G262" s="7">
        <f t="shared" si="18"/>
        <v>0</v>
      </c>
    </row>
    <row r="263" spans="1:7" x14ac:dyDescent="0.2">
      <c r="A263" s="16"/>
      <c r="B263" s="16"/>
      <c r="C263" s="11" t="s">
        <v>41</v>
      </c>
      <c r="D263" s="7">
        <v>193.15</v>
      </c>
      <c r="E263" s="8" t="s">
        <v>47</v>
      </c>
      <c r="F263" s="16"/>
      <c r="G263" s="7">
        <f t="shared" si="18"/>
        <v>0</v>
      </c>
    </row>
    <row r="264" spans="1:7" ht="63.75" x14ac:dyDescent="0.2">
      <c r="A264" s="15">
        <v>36</v>
      </c>
      <c r="B264" s="9">
        <v>13.78</v>
      </c>
      <c r="C264" s="3" t="s">
        <v>98</v>
      </c>
      <c r="D264" s="16"/>
      <c r="E264" s="16"/>
      <c r="F264" s="16"/>
      <c r="G264" s="7"/>
    </row>
    <row r="265" spans="1:7" x14ac:dyDescent="0.2">
      <c r="A265" s="16"/>
      <c r="B265" s="9"/>
      <c r="C265" s="11" t="s">
        <v>29</v>
      </c>
      <c r="D265" s="7">
        <v>1274.8900000000001</v>
      </c>
      <c r="E265" s="8" t="s">
        <v>47</v>
      </c>
      <c r="F265" s="16"/>
      <c r="G265" s="7">
        <f t="shared" si="18"/>
        <v>0</v>
      </c>
    </row>
    <row r="266" spans="1:7" x14ac:dyDescent="0.2">
      <c r="A266" s="16"/>
      <c r="B266" s="9"/>
      <c r="C266" s="11" t="s">
        <v>30</v>
      </c>
      <c r="D266" s="7">
        <v>928.5</v>
      </c>
      <c r="E266" s="8" t="s">
        <v>47</v>
      </c>
      <c r="F266" s="16"/>
      <c r="G266" s="7">
        <f t="shared" si="18"/>
        <v>0</v>
      </c>
    </row>
    <row r="267" spans="1:7" x14ac:dyDescent="0.2">
      <c r="A267" s="16"/>
      <c r="B267" s="9"/>
      <c r="C267" s="11" t="s">
        <v>31</v>
      </c>
      <c r="D267" s="7">
        <v>187.08</v>
      </c>
      <c r="E267" s="8" t="s">
        <v>47</v>
      </c>
      <c r="F267" s="16"/>
      <c r="G267" s="7">
        <f t="shared" si="18"/>
        <v>0</v>
      </c>
    </row>
    <row r="268" spans="1:7" x14ac:dyDescent="0.2">
      <c r="A268" s="16"/>
      <c r="B268" s="9"/>
      <c r="C268" s="11" t="s">
        <v>32</v>
      </c>
      <c r="D268" s="7">
        <v>907.39</v>
      </c>
      <c r="E268" s="8" t="s">
        <v>47</v>
      </c>
      <c r="F268" s="16"/>
      <c r="G268" s="7">
        <f t="shared" si="18"/>
        <v>0</v>
      </c>
    </row>
    <row r="269" spans="1:7" x14ac:dyDescent="0.2">
      <c r="A269" s="16"/>
      <c r="B269" s="9"/>
      <c r="C269" s="11" t="s">
        <v>33</v>
      </c>
      <c r="D269" s="7">
        <v>1073.01</v>
      </c>
      <c r="E269" s="8" t="s">
        <v>47</v>
      </c>
      <c r="F269" s="16"/>
      <c r="G269" s="7">
        <f t="shared" si="18"/>
        <v>0</v>
      </c>
    </row>
    <row r="270" spans="1:7" x14ac:dyDescent="0.2">
      <c r="A270" s="16"/>
      <c r="B270" s="9"/>
      <c r="C270" s="11" t="s">
        <v>34</v>
      </c>
      <c r="D270" s="7">
        <v>1015.9</v>
      </c>
      <c r="E270" s="8" t="s">
        <v>47</v>
      </c>
      <c r="F270" s="16"/>
      <c r="G270" s="7">
        <f t="shared" ref="G270:G333" si="19">D270*F270</f>
        <v>0</v>
      </c>
    </row>
    <row r="271" spans="1:7" x14ac:dyDescent="0.2">
      <c r="A271" s="16"/>
      <c r="B271" s="9"/>
      <c r="C271" s="11" t="s">
        <v>35</v>
      </c>
      <c r="D271" s="7">
        <v>1460.93</v>
      </c>
      <c r="E271" s="8" t="s">
        <v>47</v>
      </c>
      <c r="F271" s="16"/>
      <c r="G271" s="7">
        <f t="shared" si="19"/>
        <v>0</v>
      </c>
    </row>
    <row r="272" spans="1:7" x14ac:dyDescent="0.2">
      <c r="A272" s="16"/>
      <c r="B272" s="9"/>
      <c r="C272" s="11" t="s">
        <v>36</v>
      </c>
      <c r="D272" s="7">
        <v>1456.36</v>
      </c>
      <c r="E272" s="8" t="s">
        <v>47</v>
      </c>
      <c r="F272" s="16"/>
      <c r="G272" s="7">
        <f t="shared" si="19"/>
        <v>0</v>
      </c>
    </row>
    <row r="273" spans="1:7" x14ac:dyDescent="0.2">
      <c r="A273" s="16"/>
      <c r="B273" s="9"/>
      <c r="C273" s="11" t="s">
        <v>37</v>
      </c>
      <c r="D273" s="7">
        <v>1401.51</v>
      </c>
      <c r="E273" s="8" t="s">
        <v>47</v>
      </c>
      <c r="F273" s="16"/>
      <c r="G273" s="7">
        <f t="shared" si="19"/>
        <v>0</v>
      </c>
    </row>
    <row r="274" spans="1:7" x14ac:dyDescent="0.2">
      <c r="A274" s="16"/>
      <c r="B274" s="9"/>
      <c r="C274" s="11" t="s">
        <v>41</v>
      </c>
      <c r="D274" s="7">
        <v>34.700000000000003</v>
      </c>
      <c r="E274" s="8" t="s">
        <v>47</v>
      </c>
      <c r="F274" s="16"/>
      <c r="G274" s="7">
        <f t="shared" si="19"/>
        <v>0</v>
      </c>
    </row>
    <row r="275" spans="1:7" ht="38.25" x14ac:dyDescent="0.2">
      <c r="A275" s="15">
        <v>37</v>
      </c>
      <c r="B275" s="9">
        <v>13.26</v>
      </c>
      <c r="C275" s="3" t="s">
        <v>99</v>
      </c>
      <c r="D275" s="16"/>
      <c r="E275" s="16"/>
      <c r="F275" s="16"/>
      <c r="G275" s="7"/>
    </row>
    <row r="276" spans="1:7" x14ac:dyDescent="0.2">
      <c r="A276" s="16"/>
      <c r="B276" s="9"/>
      <c r="C276" s="11" t="s">
        <v>27</v>
      </c>
      <c r="D276" s="7">
        <v>660.14</v>
      </c>
      <c r="E276" s="8" t="s">
        <v>47</v>
      </c>
      <c r="F276" s="18"/>
      <c r="G276" s="7">
        <f t="shared" si="19"/>
        <v>0</v>
      </c>
    </row>
    <row r="277" spans="1:7" x14ac:dyDescent="0.2">
      <c r="A277" s="16"/>
      <c r="B277" s="9"/>
      <c r="C277" s="11" t="s">
        <v>28</v>
      </c>
      <c r="D277" s="7">
        <v>440.71</v>
      </c>
      <c r="E277" s="8" t="s">
        <v>47</v>
      </c>
      <c r="F277" s="18"/>
      <c r="G277" s="7">
        <f t="shared" si="19"/>
        <v>0</v>
      </c>
    </row>
    <row r="278" spans="1:7" x14ac:dyDescent="0.2">
      <c r="A278" s="16"/>
      <c r="B278" s="9"/>
      <c r="C278" s="11" t="s">
        <v>29</v>
      </c>
      <c r="D278" s="7">
        <v>1658.31</v>
      </c>
      <c r="E278" s="8" t="s">
        <v>47</v>
      </c>
      <c r="F278" s="18"/>
      <c r="G278" s="7">
        <f t="shared" si="19"/>
        <v>0</v>
      </c>
    </row>
    <row r="279" spans="1:7" x14ac:dyDescent="0.2">
      <c r="A279" s="16"/>
      <c r="B279" s="9"/>
      <c r="C279" s="11" t="s">
        <v>30</v>
      </c>
      <c r="D279" s="7">
        <v>1232.79</v>
      </c>
      <c r="E279" s="8" t="s">
        <v>47</v>
      </c>
      <c r="F279" s="18"/>
      <c r="G279" s="7">
        <f t="shared" si="19"/>
        <v>0</v>
      </c>
    </row>
    <row r="280" spans="1:7" x14ac:dyDescent="0.2">
      <c r="A280" s="16"/>
      <c r="B280" s="9"/>
      <c r="C280" s="11" t="s">
        <v>31</v>
      </c>
      <c r="D280" s="7">
        <v>767.09</v>
      </c>
      <c r="E280" s="8" t="s">
        <v>47</v>
      </c>
      <c r="F280" s="18"/>
      <c r="G280" s="7">
        <f t="shared" si="19"/>
        <v>0</v>
      </c>
    </row>
    <row r="281" spans="1:7" x14ac:dyDescent="0.2">
      <c r="A281" s="16"/>
      <c r="B281" s="9"/>
      <c r="C281" s="11" t="s">
        <v>32</v>
      </c>
      <c r="D281" s="7">
        <v>1381.95</v>
      </c>
      <c r="E281" s="8" t="s">
        <v>47</v>
      </c>
      <c r="F281" s="18"/>
      <c r="G281" s="7">
        <f t="shared" si="19"/>
        <v>0</v>
      </c>
    </row>
    <row r="282" spans="1:7" x14ac:dyDescent="0.2">
      <c r="A282" s="16"/>
      <c r="B282" s="9"/>
      <c r="C282" s="11" t="s">
        <v>33</v>
      </c>
      <c r="D282" s="7">
        <v>1574.6</v>
      </c>
      <c r="E282" s="8" t="s">
        <v>47</v>
      </c>
      <c r="F282" s="18"/>
      <c r="G282" s="7">
        <f t="shared" si="19"/>
        <v>0</v>
      </c>
    </row>
    <row r="283" spans="1:7" x14ac:dyDescent="0.2">
      <c r="A283" s="16"/>
      <c r="B283" s="9"/>
      <c r="C283" s="11" t="s">
        <v>34</v>
      </c>
      <c r="D283" s="7">
        <v>1476.98</v>
      </c>
      <c r="E283" s="8" t="s">
        <v>47</v>
      </c>
      <c r="F283" s="18"/>
      <c r="G283" s="7">
        <f t="shared" si="19"/>
        <v>0</v>
      </c>
    </row>
    <row r="284" spans="1:7" x14ac:dyDescent="0.2">
      <c r="A284" s="16"/>
      <c r="B284" s="9"/>
      <c r="C284" s="11" t="s">
        <v>35</v>
      </c>
      <c r="D284" s="7">
        <v>1697.53</v>
      </c>
      <c r="E284" s="8" t="s">
        <v>47</v>
      </c>
      <c r="F284" s="18"/>
      <c r="G284" s="7">
        <f t="shared" si="19"/>
        <v>0</v>
      </c>
    </row>
    <row r="285" spans="1:7" x14ac:dyDescent="0.2">
      <c r="A285" s="16"/>
      <c r="B285" s="9"/>
      <c r="C285" s="11" t="s">
        <v>36</v>
      </c>
      <c r="D285" s="7">
        <v>1753.46</v>
      </c>
      <c r="E285" s="8" t="s">
        <v>47</v>
      </c>
      <c r="F285" s="18"/>
      <c r="G285" s="7">
        <f t="shared" si="19"/>
        <v>0</v>
      </c>
    </row>
    <row r="286" spans="1:7" x14ac:dyDescent="0.2">
      <c r="A286" s="16"/>
      <c r="B286" s="9"/>
      <c r="C286" s="11" t="s">
        <v>37</v>
      </c>
      <c r="D286" s="7">
        <v>1631.76</v>
      </c>
      <c r="E286" s="8" t="s">
        <v>47</v>
      </c>
      <c r="F286" s="18"/>
      <c r="G286" s="7">
        <f t="shared" si="19"/>
        <v>0</v>
      </c>
    </row>
    <row r="287" spans="1:7" x14ac:dyDescent="0.2">
      <c r="A287" s="16"/>
      <c r="B287" s="9"/>
      <c r="C287" s="11" t="s">
        <v>41</v>
      </c>
      <c r="D287" s="7">
        <v>227.85</v>
      </c>
      <c r="E287" s="8" t="s">
        <v>47</v>
      </c>
      <c r="F287" s="18"/>
      <c r="G287" s="7">
        <f t="shared" si="19"/>
        <v>0</v>
      </c>
    </row>
    <row r="288" spans="1:7" x14ac:dyDescent="0.2">
      <c r="A288" s="16"/>
      <c r="B288" s="9"/>
      <c r="C288" s="10" t="s">
        <v>53</v>
      </c>
      <c r="D288" s="16"/>
      <c r="E288" s="16"/>
      <c r="F288" s="16"/>
      <c r="G288" s="7"/>
    </row>
    <row r="289" spans="1:7" ht="140.25" x14ac:dyDescent="0.2">
      <c r="A289" s="9">
        <v>38.1</v>
      </c>
      <c r="B289" s="9" t="s">
        <v>122</v>
      </c>
      <c r="C289" s="3" t="s">
        <v>100</v>
      </c>
      <c r="D289" s="16"/>
      <c r="E289" s="16"/>
      <c r="F289" s="16"/>
      <c r="G289" s="7"/>
    </row>
    <row r="290" spans="1:7" x14ac:dyDescent="0.2">
      <c r="A290" s="16"/>
      <c r="B290" s="9"/>
      <c r="C290" s="11" t="s">
        <v>27</v>
      </c>
      <c r="D290" s="7">
        <v>34.200000000000003</v>
      </c>
      <c r="E290" s="8" t="s">
        <v>47</v>
      </c>
      <c r="F290" s="18"/>
      <c r="G290" s="7">
        <f t="shared" si="19"/>
        <v>0</v>
      </c>
    </row>
    <row r="291" spans="1:7" x14ac:dyDescent="0.2">
      <c r="A291" s="16"/>
      <c r="B291" s="9"/>
      <c r="C291" s="11" t="s">
        <v>28</v>
      </c>
      <c r="D291" s="7">
        <v>34.200000000000003</v>
      </c>
      <c r="E291" s="8" t="s">
        <v>47</v>
      </c>
      <c r="F291" s="18"/>
      <c r="G291" s="7">
        <f t="shared" si="19"/>
        <v>0</v>
      </c>
    </row>
    <row r="292" spans="1:7" x14ac:dyDescent="0.2">
      <c r="A292" s="16"/>
      <c r="B292" s="9"/>
      <c r="C292" s="11" t="s">
        <v>29</v>
      </c>
      <c r="D292" s="7">
        <v>34.200000000000003</v>
      </c>
      <c r="E292" s="8" t="s">
        <v>47</v>
      </c>
      <c r="F292" s="18"/>
      <c r="G292" s="7">
        <f t="shared" si="19"/>
        <v>0</v>
      </c>
    </row>
    <row r="293" spans="1:7" x14ac:dyDescent="0.2">
      <c r="A293" s="16"/>
      <c r="B293" s="9"/>
      <c r="C293" s="11" t="s">
        <v>30</v>
      </c>
      <c r="D293" s="7">
        <v>34.200000000000003</v>
      </c>
      <c r="E293" s="8" t="s">
        <v>47</v>
      </c>
      <c r="F293" s="18"/>
      <c r="G293" s="7">
        <f t="shared" si="19"/>
        <v>0</v>
      </c>
    </row>
    <row r="294" spans="1:7" x14ac:dyDescent="0.2">
      <c r="A294" s="16"/>
      <c r="B294" s="9"/>
      <c r="C294" s="11" t="s">
        <v>31</v>
      </c>
      <c r="D294" s="7">
        <v>34.200000000000003</v>
      </c>
      <c r="E294" s="8" t="s">
        <v>47</v>
      </c>
      <c r="F294" s="18"/>
      <c r="G294" s="7">
        <f t="shared" si="19"/>
        <v>0</v>
      </c>
    </row>
    <row r="295" spans="1:7" x14ac:dyDescent="0.2">
      <c r="A295" s="16"/>
      <c r="B295" s="9"/>
      <c r="C295" s="11" t="s">
        <v>32</v>
      </c>
      <c r="D295" s="7">
        <v>34.200000000000003</v>
      </c>
      <c r="E295" s="8" t="s">
        <v>47</v>
      </c>
      <c r="F295" s="18"/>
      <c r="G295" s="7">
        <f t="shared" si="19"/>
        <v>0</v>
      </c>
    </row>
    <row r="296" spans="1:7" x14ac:dyDescent="0.2">
      <c r="A296" s="16"/>
      <c r="B296" s="9"/>
      <c r="C296" s="11" t="s">
        <v>33</v>
      </c>
      <c r="D296" s="7">
        <v>34.200000000000003</v>
      </c>
      <c r="E296" s="8" t="s">
        <v>47</v>
      </c>
      <c r="F296" s="18"/>
      <c r="G296" s="7">
        <f t="shared" si="19"/>
        <v>0</v>
      </c>
    </row>
    <row r="297" spans="1:7" x14ac:dyDescent="0.2">
      <c r="A297" s="16"/>
      <c r="B297" s="9"/>
      <c r="C297" s="11" t="s">
        <v>34</v>
      </c>
      <c r="D297" s="7">
        <v>34.200000000000003</v>
      </c>
      <c r="E297" s="8" t="s">
        <v>47</v>
      </c>
      <c r="F297" s="18"/>
      <c r="G297" s="7">
        <f t="shared" si="19"/>
        <v>0</v>
      </c>
    </row>
    <row r="298" spans="1:7" x14ac:dyDescent="0.2">
      <c r="A298" s="16"/>
      <c r="B298" s="9"/>
      <c r="C298" s="11" t="s">
        <v>35</v>
      </c>
      <c r="D298" s="7">
        <v>34.200000000000003</v>
      </c>
      <c r="E298" s="8" t="s">
        <v>47</v>
      </c>
      <c r="F298" s="18"/>
      <c r="G298" s="7">
        <f t="shared" si="19"/>
        <v>0</v>
      </c>
    </row>
    <row r="299" spans="1:7" x14ac:dyDescent="0.2">
      <c r="A299" s="16"/>
      <c r="B299" s="9"/>
      <c r="C299" s="11" t="s">
        <v>36</v>
      </c>
      <c r="D299" s="7">
        <v>34.200000000000003</v>
      </c>
      <c r="E299" s="8" t="s">
        <v>47</v>
      </c>
      <c r="F299" s="18"/>
      <c r="G299" s="7">
        <f t="shared" si="19"/>
        <v>0</v>
      </c>
    </row>
    <row r="300" spans="1:7" x14ac:dyDescent="0.2">
      <c r="A300" s="16"/>
      <c r="B300" s="9"/>
      <c r="C300" s="11" t="s">
        <v>37</v>
      </c>
      <c r="D300" s="7">
        <v>34.200000000000003</v>
      </c>
      <c r="E300" s="8" t="s">
        <v>47</v>
      </c>
      <c r="F300" s="18"/>
      <c r="G300" s="7">
        <f t="shared" si="19"/>
        <v>0</v>
      </c>
    </row>
    <row r="301" spans="1:7" ht="63.75" x14ac:dyDescent="0.2">
      <c r="A301" s="9">
        <v>38.200000000000003</v>
      </c>
      <c r="B301" s="15" t="s">
        <v>123</v>
      </c>
      <c r="C301" s="3" t="s">
        <v>101</v>
      </c>
      <c r="D301" s="16"/>
      <c r="E301" s="16"/>
      <c r="F301" s="16"/>
      <c r="G301" s="7"/>
    </row>
    <row r="302" spans="1:7" x14ac:dyDescent="0.2">
      <c r="A302" s="16"/>
      <c r="B302" s="16"/>
      <c r="C302" s="11" t="s">
        <v>27</v>
      </c>
      <c r="D302" s="7">
        <v>44.41</v>
      </c>
      <c r="E302" s="8" t="s">
        <v>47</v>
      </c>
      <c r="F302" s="18"/>
      <c r="G302" s="7">
        <f t="shared" si="19"/>
        <v>0</v>
      </c>
    </row>
    <row r="303" spans="1:7" x14ac:dyDescent="0.2">
      <c r="A303" s="16"/>
      <c r="B303" s="16"/>
      <c r="C303" s="11" t="s">
        <v>28</v>
      </c>
      <c r="D303" s="7">
        <v>30.12</v>
      </c>
      <c r="E303" s="8" t="s">
        <v>47</v>
      </c>
      <c r="F303" s="18"/>
      <c r="G303" s="7">
        <f t="shared" si="19"/>
        <v>0</v>
      </c>
    </row>
    <row r="304" spans="1:7" x14ac:dyDescent="0.2">
      <c r="A304" s="16"/>
      <c r="B304" s="16"/>
      <c r="C304" s="11" t="s">
        <v>29</v>
      </c>
      <c r="D304" s="7">
        <v>30.03</v>
      </c>
      <c r="E304" s="8" t="s">
        <v>47</v>
      </c>
      <c r="F304" s="18"/>
      <c r="G304" s="7">
        <f t="shared" si="19"/>
        <v>0</v>
      </c>
    </row>
    <row r="305" spans="1:7" x14ac:dyDescent="0.2">
      <c r="A305" s="16"/>
      <c r="B305" s="16"/>
      <c r="C305" s="11" t="s">
        <v>30</v>
      </c>
      <c r="D305" s="7">
        <v>30.12</v>
      </c>
      <c r="E305" s="8" t="s">
        <v>47</v>
      </c>
      <c r="F305" s="18"/>
      <c r="G305" s="7">
        <f t="shared" si="19"/>
        <v>0</v>
      </c>
    </row>
    <row r="306" spans="1:7" x14ac:dyDescent="0.2">
      <c r="A306" s="16"/>
      <c r="B306" s="16"/>
      <c r="C306" s="11" t="s">
        <v>31</v>
      </c>
      <c r="D306" s="7">
        <v>30.12</v>
      </c>
      <c r="E306" s="8" t="s">
        <v>47</v>
      </c>
      <c r="F306" s="18"/>
      <c r="G306" s="7">
        <f t="shared" si="19"/>
        <v>0</v>
      </c>
    </row>
    <row r="307" spans="1:7" x14ac:dyDescent="0.2">
      <c r="A307" s="16"/>
      <c r="B307" s="16"/>
      <c r="C307" s="11" t="s">
        <v>32</v>
      </c>
      <c r="D307" s="7">
        <v>30.12</v>
      </c>
      <c r="E307" s="8" t="s">
        <v>47</v>
      </c>
      <c r="F307" s="18"/>
      <c r="G307" s="7">
        <f t="shared" si="19"/>
        <v>0</v>
      </c>
    </row>
    <row r="308" spans="1:7" x14ac:dyDescent="0.2">
      <c r="A308" s="16"/>
      <c r="B308" s="16"/>
      <c r="C308" s="11" t="s">
        <v>33</v>
      </c>
      <c r="D308" s="7">
        <v>30.12</v>
      </c>
      <c r="E308" s="8" t="s">
        <v>47</v>
      </c>
      <c r="F308" s="18"/>
      <c r="G308" s="7">
        <f t="shared" si="19"/>
        <v>0</v>
      </c>
    </row>
    <row r="309" spans="1:7" x14ac:dyDescent="0.2">
      <c r="A309" s="16"/>
      <c r="B309" s="16"/>
      <c r="C309" s="11" t="s">
        <v>34</v>
      </c>
      <c r="D309" s="7">
        <v>30.12</v>
      </c>
      <c r="E309" s="8" t="s">
        <v>47</v>
      </c>
      <c r="F309" s="18"/>
      <c r="G309" s="7">
        <f t="shared" si="19"/>
        <v>0</v>
      </c>
    </row>
    <row r="310" spans="1:7" x14ac:dyDescent="0.2">
      <c r="A310" s="16"/>
      <c r="B310" s="16"/>
      <c r="C310" s="11" t="s">
        <v>35</v>
      </c>
      <c r="D310" s="7">
        <v>30.12</v>
      </c>
      <c r="E310" s="8" t="s">
        <v>47</v>
      </c>
      <c r="F310" s="18"/>
      <c r="G310" s="7">
        <f t="shared" si="19"/>
        <v>0</v>
      </c>
    </row>
    <row r="311" spans="1:7" x14ac:dyDescent="0.2">
      <c r="A311" s="16"/>
      <c r="B311" s="16"/>
      <c r="C311" s="11" t="s">
        <v>36</v>
      </c>
      <c r="D311" s="7">
        <v>30.12</v>
      </c>
      <c r="E311" s="8" t="s">
        <v>47</v>
      </c>
      <c r="F311" s="18"/>
      <c r="G311" s="7">
        <f t="shared" si="19"/>
        <v>0</v>
      </c>
    </row>
    <row r="312" spans="1:7" x14ac:dyDescent="0.2">
      <c r="A312" s="16"/>
      <c r="B312" s="16"/>
      <c r="C312" s="11" t="s">
        <v>37</v>
      </c>
      <c r="D312" s="7">
        <v>30.12</v>
      </c>
      <c r="E312" s="8" t="s">
        <v>47</v>
      </c>
      <c r="F312" s="18"/>
      <c r="G312" s="7">
        <f t="shared" si="19"/>
        <v>0</v>
      </c>
    </row>
    <row r="313" spans="1:7" ht="102" x14ac:dyDescent="0.2">
      <c r="A313" s="15">
        <v>39</v>
      </c>
      <c r="B313" s="15" t="s">
        <v>123</v>
      </c>
      <c r="C313" s="3" t="s">
        <v>102</v>
      </c>
      <c r="D313" s="16"/>
      <c r="E313" s="16"/>
      <c r="F313" s="16"/>
      <c r="G313" s="7"/>
    </row>
    <row r="314" spans="1:7" x14ac:dyDescent="0.2">
      <c r="A314" s="16"/>
      <c r="B314" s="16"/>
      <c r="C314" s="11" t="s">
        <v>27</v>
      </c>
      <c r="D314" s="7">
        <v>45.8</v>
      </c>
      <c r="E314" s="8" t="s">
        <v>47</v>
      </c>
      <c r="F314" s="18"/>
      <c r="G314" s="7">
        <f t="shared" si="19"/>
        <v>0</v>
      </c>
    </row>
    <row r="315" spans="1:7" x14ac:dyDescent="0.2">
      <c r="A315" s="16"/>
      <c r="B315" s="16"/>
      <c r="C315" s="11" t="s">
        <v>28</v>
      </c>
      <c r="D315" s="7">
        <v>40.549999999999997</v>
      </c>
      <c r="E315" s="8" t="s">
        <v>47</v>
      </c>
      <c r="F315" s="18"/>
      <c r="G315" s="7">
        <f t="shared" si="19"/>
        <v>0</v>
      </c>
    </row>
    <row r="316" spans="1:7" x14ac:dyDescent="0.2">
      <c r="A316" s="16"/>
      <c r="B316" s="16"/>
      <c r="C316" s="11" t="s">
        <v>29</v>
      </c>
      <c r="D316" s="7">
        <v>35.19</v>
      </c>
      <c r="E316" s="8" t="s">
        <v>47</v>
      </c>
      <c r="F316" s="18"/>
      <c r="G316" s="7">
        <f t="shared" si="19"/>
        <v>0</v>
      </c>
    </row>
    <row r="317" spans="1:7" x14ac:dyDescent="0.2">
      <c r="A317" s="16"/>
      <c r="B317" s="16"/>
      <c r="C317" s="11" t="s">
        <v>30</v>
      </c>
      <c r="D317" s="7">
        <v>35.19</v>
      </c>
      <c r="E317" s="8" t="s">
        <v>47</v>
      </c>
      <c r="F317" s="18"/>
      <c r="G317" s="7">
        <f t="shared" si="19"/>
        <v>0</v>
      </c>
    </row>
    <row r="318" spans="1:7" x14ac:dyDescent="0.2">
      <c r="A318" s="16"/>
      <c r="B318" s="16"/>
      <c r="C318" s="11" t="s">
        <v>31</v>
      </c>
      <c r="D318" s="7">
        <v>35.19</v>
      </c>
      <c r="E318" s="8" t="s">
        <v>47</v>
      </c>
      <c r="F318" s="18"/>
      <c r="G318" s="7">
        <f t="shared" si="19"/>
        <v>0</v>
      </c>
    </row>
    <row r="319" spans="1:7" x14ac:dyDescent="0.2">
      <c r="A319" s="16"/>
      <c r="B319" s="16"/>
      <c r="C319" s="11" t="s">
        <v>32</v>
      </c>
      <c r="D319" s="7">
        <v>35.19</v>
      </c>
      <c r="E319" s="8" t="s">
        <v>47</v>
      </c>
      <c r="F319" s="18"/>
      <c r="G319" s="7">
        <f t="shared" si="19"/>
        <v>0</v>
      </c>
    </row>
    <row r="320" spans="1:7" x14ac:dyDescent="0.2">
      <c r="A320" s="16"/>
      <c r="B320" s="16"/>
      <c r="C320" s="11" t="s">
        <v>33</v>
      </c>
      <c r="D320" s="7">
        <v>35.19</v>
      </c>
      <c r="E320" s="8" t="s">
        <v>47</v>
      </c>
      <c r="F320" s="18"/>
      <c r="G320" s="7">
        <f t="shared" si="19"/>
        <v>0</v>
      </c>
    </row>
    <row r="321" spans="1:7" x14ac:dyDescent="0.2">
      <c r="A321" s="16"/>
      <c r="B321" s="16"/>
      <c r="C321" s="11" t="s">
        <v>34</v>
      </c>
      <c r="D321" s="7">
        <v>35.19</v>
      </c>
      <c r="E321" s="8" t="s">
        <v>47</v>
      </c>
      <c r="F321" s="18"/>
      <c r="G321" s="7">
        <f t="shared" si="19"/>
        <v>0</v>
      </c>
    </row>
    <row r="322" spans="1:7" x14ac:dyDescent="0.2">
      <c r="A322" s="16"/>
      <c r="B322" s="16"/>
      <c r="C322" s="11" t="s">
        <v>35</v>
      </c>
      <c r="D322" s="7">
        <v>35.19</v>
      </c>
      <c r="E322" s="8" t="s">
        <v>47</v>
      </c>
      <c r="F322" s="18"/>
      <c r="G322" s="7">
        <f t="shared" si="19"/>
        <v>0</v>
      </c>
    </row>
    <row r="323" spans="1:7" x14ac:dyDescent="0.2">
      <c r="A323" s="16"/>
      <c r="B323" s="16"/>
      <c r="C323" s="11" t="s">
        <v>36</v>
      </c>
      <c r="D323" s="7">
        <v>35.19</v>
      </c>
      <c r="E323" s="8" t="s">
        <v>47</v>
      </c>
      <c r="F323" s="18"/>
      <c r="G323" s="7">
        <f t="shared" si="19"/>
        <v>0</v>
      </c>
    </row>
    <row r="324" spans="1:7" x14ac:dyDescent="0.2">
      <c r="A324" s="16"/>
      <c r="B324" s="16"/>
      <c r="C324" s="11" t="s">
        <v>37</v>
      </c>
      <c r="D324" s="7">
        <v>35.19</v>
      </c>
      <c r="E324" s="8" t="s">
        <v>47</v>
      </c>
      <c r="F324" s="18"/>
      <c r="G324" s="7">
        <f t="shared" si="19"/>
        <v>0</v>
      </c>
    </row>
    <row r="325" spans="1:7" ht="127.5" x14ac:dyDescent="0.2">
      <c r="A325" s="15">
        <v>40</v>
      </c>
      <c r="B325" s="15" t="s">
        <v>124</v>
      </c>
      <c r="C325" s="3" t="s">
        <v>103</v>
      </c>
      <c r="D325" s="16"/>
      <c r="E325" s="16"/>
      <c r="F325" s="16"/>
      <c r="G325" s="7"/>
    </row>
    <row r="326" spans="1:7" x14ac:dyDescent="0.2">
      <c r="A326" s="16"/>
      <c r="B326" s="16"/>
      <c r="C326" s="11" t="s">
        <v>29</v>
      </c>
      <c r="D326" s="7">
        <v>15.24</v>
      </c>
      <c r="E326" s="8" t="s">
        <v>47</v>
      </c>
      <c r="F326" s="18"/>
      <c r="G326" s="7">
        <f t="shared" si="19"/>
        <v>0</v>
      </c>
    </row>
    <row r="327" spans="1:7" x14ac:dyDescent="0.2">
      <c r="A327" s="16"/>
      <c r="B327" s="16"/>
      <c r="C327" s="11" t="s">
        <v>30</v>
      </c>
      <c r="D327" s="7">
        <v>15.24</v>
      </c>
      <c r="E327" s="8" t="s">
        <v>47</v>
      </c>
      <c r="F327" s="18"/>
      <c r="G327" s="7">
        <f t="shared" si="19"/>
        <v>0</v>
      </c>
    </row>
    <row r="328" spans="1:7" x14ac:dyDescent="0.2">
      <c r="A328" s="16"/>
      <c r="B328" s="16"/>
      <c r="C328" s="11" t="s">
        <v>31</v>
      </c>
      <c r="D328" s="7">
        <v>15.24</v>
      </c>
      <c r="E328" s="8" t="s">
        <v>47</v>
      </c>
      <c r="F328" s="18"/>
      <c r="G328" s="7">
        <f t="shared" si="19"/>
        <v>0</v>
      </c>
    </row>
    <row r="329" spans="1:7" x14ac:dyDescent="0.2">
      <c r="A329" s="16"/>
      <c r="B329" s="16"/>
      <c r="C329" s="11" t="s">
        <v>32</v>
      </c>
      <c r="D329" s="7">
        <v>15.24</v>
      </c>
      <c r="E329" s="8" t="s">
        <v>47</v>
      </c>
      <c r="F329" s="18"/>
      <c r="G329" s="7">
        <f t="shared" si="19"/>
        <v>0</v>
      </c>
    </row>
    <row r="330" spans="1:7" x14ac:dyDescent="0.2">
      <c r="A330" s="16"/>
      <c r="B330" s="16"/>
      <c r="C330" s="11" t="s">
        <v>33</v>
      </c>
      <c r="D330" s="7">
        <v>15.24</v>
      </c>
      <c r="E330" s="8" t="s">
        <v>47</v>
      </c>
      <c r="F330" s="18"/>
      <c r="G330" s="7">
        <f t="shared" si="19"/>
        <v>0</v>
      </c>
    </row>
    <row r="331" spans="1:7" x14ac:dyDescent="0.2">
      <c r="A331" s="16"/>
      <c r="B331" s="16"/>
      <c r="C331" s="11" t="s">
        <v>34</v>
      </c>
      <c r="D331" s="7">
        <v>15.24</v>
      </c>
      <c r="E331" s="8" t="s">
        <v>47</v>
      </c>
      <c r="F331" s="18"/>
      <c r="G331" s="7">
        <f t="shared" si="19"/>
        <v>0</v>
      </c>
    </row>
    <row r="332" spans="1:7" x14ac:dyDescent="0.2">
      <c r="A332" s="16"/>
      <c r="B332" s="16"/>
      <c r="C332" s="11" t="s">
        <v>35</v>
      </c>
      <c r="D332" s="7">
        <v>15.24</v>
      </c>
      <c r="E332" s="8" t="s">
        <v>47</v>
      </c>
      <c r="F332" s="18"/>
      <c r="G332" s="7">
        <f t="shared" si="19"/>
        <v>0</v>
      </c>
    </row>
    <row r="333" spans="1:7" x14ac:dyDescent="0.2">
      <c r="A333" s="16"/>
      <c r="B333" s="16"/>
      <c r="C333" s="11" t="s">
        <v>36</v>
      </c>
      <c r="D333" s="7">
        <v>15.24</v>
      </c>
      <c r="E333" s="8" t="s">
        <v>47</v>
      </c>
      <c r="F333" s="18"/>
      <c r="G333" s="7">
        <f t="shared" si="19"/>
        <v>0</v>
      </c>
    </row>
    <row r="334" spans="1:7" x14ac:dyDescent="0.2">
      <c r="A334" s="16"/>
      <c r="B334" s="16"/>
      <c r="C334" s="11" t="s">
        <v>37</v>
      </c>
      <c r="D334" s="7">
        <v>15.24</v>
      </c>
      <c r="E334" s="8" t="s">
        <v>47</v>
      </c>
      <c r="F334" s="18"/>
      <c r="G334" s="7">
        <f t="shared" ref="G334:G391" si="20">D334*F334</f>
        <v>0</v>
      </c>
    </row>
    <row r="335" spans="1:7" ht="76.5" x14ac:dyDescent="0.2">
      <c r="A335" s="15">
        <v>41</v>
      </c>
      <c r="B335" s="212" t="s">
        <v>127</v>
      </c>
      <c r="C335" s="213" t="s">
        <v>104</v>
      </c>
      <c r="D335" s="214"/>
      <c r="E335" s="214"/>
      <c r="F335" s="214"/>
      <c r="G335" s="215"/>
    </row>
    <row r="336" spans="1:7" x14ac:dyDescent="0.2">
      <c r="A336" s="16"/>
      <c r="B336" s="214"/>
      <c r="C336" s="216" t="s">
        <v>27</v>
      </c>
      <c r="D336" s="215">
        <v>33.15</v>
      </c>
      <c r="E336" s="217" t="s">
        <v>47</v>
      </c>
      <c r="F336" s="214"/>
      <c r="G336" s="215">
        <f t="shared" si="20"/>
        <v>0</v>
      </c>
    </row>
    <row r="337" spans="1:8" x14ac:dyDescent="0.2">
      <c r="A337" s="16"/>
      <c r="B337" s="214"/>
      <c r="C337" s="216" t="s">
        <v>28</v>
      </c>
      <c r="D337" s="215">
        <v>15.7</v>
      </c>
      <c r="E337" s="217" t="s">
        <v>47</v>
      </c>
      <c r="F337" s="214"/>
      <c r="G337" s="215">
        <f t="shared" si="20"/>
        <v>0</v>
      </c>
    </row>
    <row r="338" spans="1:8" x14ac:dyDescent="0.2">
      <c r="A338" s="16"/>
      <c r="B338" s="214"/>
      <c r="C338" s="216" t="s">
        <v>29</v>
      </c>
      <c r="D338" s="215">
        <v>357.15</v>
      </c>
      <c r="E338" s="217" t="s">
        <v>47</v>
      </c>
      <c r="F338" s="214"/>
      <c r="G338" s="215">
        <f t="shared" si="20"/>
        <v>0</v>
      </c>
    </row>
    <row r="339" spans="1:8" x14ac:dyDescent="0.2">
      <c r="A339" s="16"/>
      <c r="B339" s="214"/>
      <c r="C339" s="216" t="s">
        <v>30</v>
      </c>
      <c r="D339" s="215">
        <v>348.05</v>
      </c>
      <c r="E339" s="217" t="s">
        <v>47</v>
      </c>
      <c r="F339" s="214"/>
      <c r="G339" s="215">
        <f t="shared" si="20"/>
        <v>0</v>
      </c>
    </row>
    <row r="340" spans="1:8" x14ac:dyDescent="0.2">
      <c r="A340" s="16"/>
      <c r="B340" s="214"/>
      <c r="C340" s="216" t="s">
        <v>31</v>
      </c>
      <c r="D340" s="215">
        <v>348.05</v>
      </c>
      <c r="E340" s="217" t="s">
        <v>47</v>
      </c>
      <c r="F340" s="214"/>
      <c r="G340" s="215">
        <f t="shared" si="20"/>
        <v>0</v>
      </c>
    </row>
    <row r="341" spans="1:8" x14ac:dyDescent="0.2">
      <c r="A341" s="16"/>
      <c r="B341" s="214"/>
      <c r="C341" s="216" t="s">
        <v>32</v>
      </c>
      <c r="D341" s="215">
        <v>510.2</v>
      </c>
      <c r="E341" s="217" t="s">
        <v>47</v>
      </c>
      <c r="F341" s="214"/>
      <c r="G341" s="215">
        <f t="shared" si="20"/>
        <v>0</v>
      </c>
    </row>
    <row r="342" spans="1:8" x14ac:dyDescent="0.2">
      <c r="A342" s="16"/>
      <c r="B342" s="214"/>
      <c r="C342" s="216" t="s">
        <v>33</v>
      </c>
      <c r="D342" s="215">
        <v>519.54999999999995</v>
      </c>
      <c r="E342" s="217" t="s">
        <v>47</v>
      </c>
      <c r="F342" s="214"/>
      <c r="G342" s="215">
        <f t="shared" si="20"/>
        <v>0</v>
      </c>
    </row>
    <row r="343" spans="1:8" x14ac:dyDescent="0.2">
      <c r="A343" s="16"/>
      <c r="B343" s="214"/>
      <c r="C343" s="216" t="s">
        <v>34</v>
      </c>
      <c r="D343" s="215">
        <v>520.70000000000005</v>
      </c>
      <c r="E343" s="217" t="s">
        <v>47</v>
      </c>
      <c r="F343" s="214"/>
      <c r="G343" s="215">
        <f t="shared" si="20"/>
        <v>0</v>
      </c>
    </row>
    <row r="344" spans="1:8" x14ac:dyDescent="0.2">
      <c r="A344" s="16"/>
      <c r="B344" s="214"/>
      <c r="C344" s="216" t="s">
        <v>35</v>
      </c>
      <c r="D344" s="215">
        <v>407.49</v>
      </c>
      <c r="E344" s="217" t="s">
        <v>47</v>
      </c>
      <c r="F344" s="214"/>
      <c r="G344" s="215">
        <f t="shared" si="20"/>
        <v>0</v>
      </c>
    </row>
    <row r="345" spans="1:8" x14ac:dyDescent="0.2">
      <c r="A345" s="16"/>
      <c r="B345" s="214"/>
      <c r="C345" s="216" t="s">
        <v>36</v>
      </c>
      <c r="D345" s="215">
        <v>411.2</v>
      </c>
      <c r="E345" s="217" t="s">
        <v>47</v>
      </c>
      <c r="F345" s="214"/>
      <c r="G345" s="215">
        <f t="shared" si="20"/>
        <v>0</v>
      </c>
    </row>
    <row r="346" spans="1:8" x14ac:dyDescent="0.2">
      <c r="A346" s="16"/>
      <c r="B346" s="214"/>
      <c r="C346" s="216" t="s">
        <v>37</v>
      </c>
      <c r="D346" s="215">
        <v>364.95</v>
      </c>
      <c r="E346" s="217" t="s">
        <v>47</v>
      </c>
      <c r="F346" s="214"/>
      <c r="G346" s="215">
        <f t="shared" si="20"/>
        <v>0</v>
      </c>
      <c r="H346" s="101">
        <f>+SUM(D336:D346)</f>
        <v>3836.1899999999996</v>
      </c>
    </row>
    <row r="347" spans="1:8" ht="76.5" x14ac:dyDescent="0.2">
      <c r="A347" s="15">
        <v>42</v>
      </c>
      <c r="B347" s="15" t="s">
        <v>127</v>
      </c>
      <c r="C347" s="3" t="s">
        <v>105</v>
      </c>
      <c r="D347" s="7"/>
      <c r="E347" s="8"/>
      <c r="F347" s="16"/>
      <c r="G347" s="7"/>
    </row>
    <row r="348" spans="1:8" x14ac:dyDescent="0.2">
      <c r="A348" s="16"/>
      <c r="B348" s="16"/>
      <c r="C348" s="11" t="s">
        <v>27</v>
      </c>
      <c r="D348" s="7">
        <v>3.23</v>
      </c>
      <c r="E348" s="8" t="s">
        <v>47</v>
      </c>
      <c r="F348" s="16"/>
      <c r="G348" s="7">
        <f t="shared" si="20"/>
        <v>0</v>
      </c>
    </row>
    <row r="349" spans="1:8" x14ac:dyDescent="0.2">
      <c r="A349" s="16"/>
      <c r="B349" s="16"/>
      <c r="C349" s="11" t="s">
        <v>28</v>
      </c>
      <c r="D349" s="7">
        <v>1.5</v>
      </c>
      <c r="E349" s="8" t="s">
        <v>47</v>
      </c>
      <c r="F349" s="16"/>
      <c r="G349" s="7">
        <f t="shared" si="20"/>
        <v>0</v>
      </c>
    </row>
    <row r="350" spans="1:8" x14ac:dyDescent="0.2">
      <c r="A350" s="16"/>
      <c r="B350" s="16"/>
      <c r="C350" s="11" t="s">
        <v>29</v>
      </c>
      <c r="D350" s="7">
        <v>30.11</v>
      </c>
      <c r="E350" s="8" t="s">
        <v>47</v>
      </c>
      <c r="F350" s="16"/>
      <c r="G350" s="7">
        <f t="shared" si="20"/>
        <v>0</v>
      </c>
    </row>
    <row r="351" spans="1:8" x14ac:dyDescent="0.2">
      <c r="A351" s="16"/>
      <c r="B351" s="16"/>
      <c r="C351" s="11" t="s">
        <v>30</v>
      </c>
      <c r="D351" s="7">
        <v>15.73</v>
      </c>
      <c r="E351" s="8" t="s">
        <v>47</v>
      </c>
      <c r="F351" s="16"/>
      <c r="G351" s="7">
        <f t="shared" si="20"/>
        <v>0</v>
      </c>
    </row>
    <row r="352" spans="1:8" x14ac:dyDescent="0.2">
      <c r="A352" s="16"/>
      <c r="B352" s="16"/>
      <c r="C352" s="11" t="s">
        <v>31</v>
      </c>
      <c r="D352" s="7">
        <v>15.73</v>
      </c>
      <c r="E352" s="8" t="s">
        <v>47</v>
      </c>
      <c r="F352" s="16"/>
      <c r="G352" s="7">
        <f t="shared" si="20"/>
        <v>0</v>
      </c>
    </row>
    <row r="353" spans="1:7" x14ac:dyDescent="0.2">
      <c r="A353" s="16"/>
      <c r="B353" s="16"/>
      <c r="C353" s="11" t="s">
        <v>32</v>
      </c>
      <c r="D353" s="7">
        <v>19.329999999999998</v>
      </c>
      <c r="E353" s="8" t="s">
        <v>47</v>
      </c>
      <c r="F353" s="16"/>
      <c r="G353" s="7">
        <f t="shared" si="20"/>
        <v>0</v>
      </c>
    </row>
    <row r="354" spans="1:7" x14ac:dyDescent="0.2">
      <c r="A354" s="16"/>
      <c r="B354" s="16"/>
      <c r="C354" s="11" t="s">
        <v>33</v>
      </c>
      <c r="D354" s="7">
        <v>23.77</v>
      </c>
      <c r="E354" s="8" t="s">
        <v>47</v>
      </c>
      <c r="F354" s="16"/>
      <c r="G354" s="7">
        <f t="shared" si="20"/>
        <v>0</v>
      </c>
    </row>
    <row r="355" spans="1:7" x14ac:dyDescent="0.2">
      <c r="A355" s="16"/>
      <c r="B355" s="16"/>
      <c r="C355" s="11" t="s">
        <v>34</v>
      </c>
      <c r="D355" s="7">
        <v>20.02</v>
      </c>
      <c r="E355" s="8" t="s">
        <v>47</v>
      </c>
      <c r="F355" s="16"/>
      <c r="G355" s="7">
        <f t="shared" si="20"/>
        <v>0</v>
      </c>
    </row>
    <row r="356" spans="1:7" x14ac:dyDescent="0.2">
      <c r="A356" s="16"/>
      <c r="B356" s="16"/>
      <c r="C356" s="11" t="s">
        <v>35</v>
      </c>
      <c r="D356" s="7">
        <v>37.46</v>
      </c>
      <c r="E356" s="8" t="s">
        <v>47</v>
      </c>
      <c r="F356" s="16"/>
      <c r="G356" s="7">
        <f t="shared" si="20"/>
        <v>0</v>
      </c>
    </row>
    <row r="357" spans="1:7" x14ac:dyDescent="0.2">
      <c r="A357" s="16"/>
      <c r="B357" s="16"/>
      <c r="C357" s="11" t="s">
        <v>36</v>
      </c>
      <c r="D357" s="7">
        <v>38.15</v>
      </c>
      <c r="E357" s="8" t="s">
        <v>47</v>
      </c>
      <c r="F357" s="16"/>
      <c r="G357" s="7">
        <f t="shared" si="20"/>
        <v>0</v>
      </c>
    </row>
    <row r="358" spans="1:7" x14ac:dyDescent="0.2">
      <c r="A358" s="16"/>
      <c r="B358" s="16"/>
      <c r="C358" s="11" t="s">
        <v>37</v>
      </c>
      <c r="D358" s="7">
        <v>34.64</v>
      </c>
      <c r="E358" s="8" t="s">
        <v>47</v>
      </c>
      <c r="F358" s="16"/>
      <c r="G358" s="7">
        <f t="shared" si="20"/>
        <v>0</v>
      </c>
    </row>
    <row r="359" spans="1:7" ht="76.5" x14ac:dyDescent="0.2">
      <c r="A359" s="15">
        <v>43</v>
      </c>
      <c r="B359" s="212" t="s">
        <v>126</v>
      </c>
      <c r="C359" s="213" t="s">
        <v>106</v>
      </c>
      <c r="D359" s="214"/>
      <c r="E359" s="214"/>
      <c r="F359" s="214"/>
      <c r="G359" s="215"/>
    </row>
    <row r="360" spans="1:7" x14ac:dyDescent="0.2">
      <c r="A360" s="16"/>
      <c r="B360" s="214"/>
      <c r="C360" s="216" t="s">
        <v>54</v>
      </c>
      <c r="D360" s="214"/>
      <c r="E360" s="214"/>
      <c r="F360" s="214"/>
      <c r="G360" s="215"/>
    </row>
    <row r="361" spans="1:7" x14ac:dyDescent="0.2">
      <c r="A361" s="16"/>
      <c r="B361" s="214"/>
      <c r="C361" s="216" t="s">
        <v>29</v>
      </c>
      <c r="D361" s="215">
        <v>5.4</v>
      </c>
      <c r="E361" s="217" t="s">
        <v>47</v>
      </c>
      <c r="F361" s="214"/>
      <c r="G361" s="215">
        <f t="shared" si="20"/>
        <v>0</v>
      </c>
    </row>
    <row r="362" spans="1:7" x14ac:dyDescent="0.2">
      <c r="A362" s="16"/>
      <c r="B362" s="214"/>
      <c r="C362" s="216" t="s">
        <v>30</v>
      </c>
      <c r="D362" s="215">
        <v>23.5</v>
      </c>
      <c r="E362" s="217" t="s">
        <v>47</v>
      </c>
      <c r="F362" s="214"/>
      <c r="G362" s="215">
        <f t="shared" si="20"/>
        <v>0</v>
      </c>
    </row>
    <row r="363" spans="1:7" x14ac:dyDescent="0.2">
      <c r="A363" s="16"/>
      <c r="B363" s="214"/>
      <c r="C363" s="216" t="s">
        <v>31</v>
      </c>
      <c r="D363" s="215">
        <v>23.5</v>
      </c>
      <c r="E363" s="217" t="s">
        <v>47</v>
      </c>
      <c r="F363" s="214"/>
      <c r="G363" s="215">
        <f t="shared" si="20"/>
        <v>0</v>
      </c>
    </row>
    <row r="364" spans="1:7" x14ac:dyDescent="0.2">
      <c r="A364" s="16"/>
      <c r="B364" s="214"/>
      <c r="C364" s="216" t="s">
        <v>32</v>
      </c>
      <c r="D364" s="215">
        <v>14.25</v>
      </c>
      <c r="E364" s="217" t="s">
        <v>47</v>
      </c>
      <c r="F364" s="214"/>
      <c r="G364" s="215">
        <f t="shared" si="20"/>
        <v>0</v>
      </c>
    </row>
    <row r="365" spans="1:7" x14ac:dyDescent="0.2">
      <c r="A365" s="16"/>
      <c r="B365" s="214"/>
      <c r="C365" s="216" t="s">
        <v>33</v>
      </c>
      <c r="D365" s="215">
        <v>12.4</v>
      </c>
      <c r="E365" s="217" t="s">
        <v>47</v>
      </c>
      <c r="F365" s="214"/>
      <c r="G365" s="215">
        <f t="shared" si="20"/>
        <v>0</v>
      </c>
    </row>
    <row r="366" spans="1:7" x14ac:dyDescent="0.2">
      <c r="A366" s="16"/>
      <c r="B366" s="214"/>
      <c r="C366" s="216" t="s">
        <v>34</v>
      </c>
      <c r="D366" s="215">
        <v>14.25</v>
      </c>
      <c r="E366" s="217" t="s">
        <v>47</v>
      </c>
      <c r="F366" s="214"/>
      <c r="G366" s="215">
        <f t="shared" si="20"/>
        <v>0</v>
      </c>
    </row>
    <row r="367" spans="1:7" x14ac:dyDescent="0.2">
      <c r="A367" s="16"/>
      <c r="B367" s="214"/>
      <c r="C367" s="216" t="s">
        <v>35</v>
      </c>
      <c r="D367" s="215">
        <v>31.95</v>
      </c>
      <c r="E367" s="217" t="s">
        <v>47</v>
      </c>
      <c r="F367" s="214"/>
      <c r="G367" s="215">
        <f t="shared" si="20"/>
        <v>0</v>
      </c>
    </row>
    <row r="368" spans="1:7" x14ac:dyDescent="0.2">
      <c r="A368" s="16"/>
      <c r="B368" s="214"/>
      <c r="C368" s="216" t="s">
        <v>36</v>
      </c>
      <c r="D368" s="215">
        <v>28.15</v>
      </c>
      <c r="E368" s="217" t="s">
        <v>47</v>
      </c>
      <c r="F368" s="214"/>
      <c r="G368" s="215">
        <f t="shared" si="20"/>
        <v>0</v>
      </c>
    </row>
    <row r="369" spans="1:9" x14ac:dyDescent="0.2">
      <c r="A369" s="16"/>
      <c r="B369" s="214"/>
      <c r="C369" s="216" t="s">
        <v>37</v>
      </c>
      <c r="D369" s="215">
        <v>32.35</v>
      </c>
      <c r="E369" s="217" t="s">
        <v>47</v>
      </c>
      <c r="F369" s="214"/>
      <c r="G369" s="215">
        <f t="shared" si="20"/>
        <v>0</v>
      </c>
      <c r="H369" s="218">
        <f>SUM(D361:D369)</f>
        <v>185.75</v>
      </c>
    </row>
    <row r="370" spans="1:9" ht="63.75" x14ac:dyDescent="0.2">
      <c r="A370" s="15">
        <v>44</v>
      </c>
      <c r="B370" s="219">
        <v>8.31</v>
      </c>
      <c r="C370" s="213" t="s">
        <v>107</v>
      </c>
      <c r="D370" s="214"/>
      <c r="E370" s="214"/>
      <c r="F370" s="214"/>
      <c r="G370" s="215"/>
    </row>
    <row r="371" spans="1:9" x14ac:dyDescent="0.2">
      <c r="A371" s="16"/>
      <c r="B371" s="214"/>
      <c r="C371" s="216" t="s">
        <v>29</v>
      </c>
      <c r="D371" s="215">
        <v>57.54</v>
      </c>
      <c r="E371" s="217" t="s">
        <v>47</v>
      </c>
      <c r="F371" s="214"/>
      <c r="G371" s="215">
        <f t="shared" si="20"/>
        <v>0</v>
      </c>
    </row>
    <row r="372" spans="1:9" x14ac:dyDescent="0.2">
      <c r="A372" s="16"/>
      <c r="B372" s="214"/>
      <c r="C372" s="216" t="s">
        <v>30</v>
      </c>
      <c r="D372" s="215">
        <v>181.36</v>
      </c>
      <c r="E372" s="217" t="s">
        <v>47</v>
      </c>
      <c r="F372" s="214"/>
      <c r="G372" s="215">
        <f t="shared" si="20"/>
        <v>0</v>
      </c>
    </row>
    <row r="373" spans="1:9" x14ac:dyDescent="0.2">
      <c r="A373" s="16"/>
      <c r="B373" s="214"/>
      <c r="C373" s="216" t="s">
        <v>31</v>
      </c>
      <c r="D373" s="215">
        <v>181.36</v>
      </c>
      <c r="E373" s="217" t="s">
        <v>47</v>
      </c>
      <c r="F373" s="214"/>
      <c r="G373" s="215">
        <f t="shared" si="20"/>
        <v>0</v>
      </c>
    </row>
    <row r="374" spans="1:9" x14ac:dyDescent="0.2">
      <c r="A374" s="16"/>
      <c r="B374" s="214"/>
      <c r="C374" s="216" t="s">
        <v>32</v>
      </c>
      <c r="D374" s="215">
        <v>130.52000000000001</v>
      </c>
      <c r="E374" s="217" t="s">
        <v>47</v>
      </c>
      <c r="F374" s="214"/>
      <c r="G374" s="215">
        <f t="shared" si="20"/>
        <v>0</v>
      </c>
    </row>
    <row r="375" spans="1:9" x14ac:dyDescent="0.2">
      <c r="A375" s="16"/>
      <c r="B375" s="214"/>
      <c r="C375" s="216" t="s">
        <v>33</v>
      </c>
      <c r="D375" s="215">
        <v>120.99</v>
      </c>
      <c r="E375" s="217" t="s">
        <v>47</v>
      </c>
      <c r="F375" s="214"/>
      <c r="G375" s="215">
        <f t="shared" si="20"/>
        <v>0</v>
      </c>
    </row>
    <row r="376" spans="1:9" x14ac:dyDescent="0.2">
      <c r="A376" s="16"/>
      <c r="B376" s="214"/>
      <c r="C376" s="216" t="s">
        <v>34</v>
      </c>
      <c r="D376" s="215">
        <v>130.52000000000001</v>
      </c>
      <c r="E376" s="217" t="s">
        <v>47</v>
      </c>
      <c r="F376" s="214"/>
      <c r="G376" s="215">
        <f t="shared" si="20"/>
        <v>0</v>
      </c>
    </row>
    <row r="377" spans="1:9" x14ac:dyDescent="0.2">
      <c r="A377" s="16"/>
      <c r="B377" s="214"/>
      <c r="C377" s="216" t="s">
        <v>35</v>
      </c>
      <c r="D377" s="215">
        <v>198.41</v>
      </c>
      <c r="E377" s="217" t="s">
        <v>47</v>
      </c>
      <c r="F377" s="214"/>
      <c r="G377" s="215">
        <f t="shared" si="20"/>
        <v>0</v>
      </c>
    </row>
    <row r="378" spans="1:9" x14ac:dyDescent="0.2">
      <c r="A378" s="16"/>
      <c r="B378" s="214"/>
      <c r="C378" s="216" t="s">
        <v>36</v>
      </c>
      <c r="D378" s="215">
        <v>177.04</v>
      </c>
      <c r="E378" s="217" t="s">
        <v>47</v>
      </c>
      <c r="F378" s="214"/>
      <c r="G378" s="215">
        <f t="shared" si="20"/>
        <v>0</v>
      </c>
    </row>
    <row r="379" spans="1:9" x14ac:dyDescent="0.2">
      <c r="A379" s="16"/>
      <c r="B379" s="214"/>
      <c r="C379" s="216" t="s">
        <v>37</v>
      </c>
      <c r="D379" s="215">
        <v>198.83</v>
      </c>
      <c r="E379" s="217" t="s">
        <v>47</v>
      </c>
      <c r="F379" s="214"/>
      <c r="G379" s="215">
        <f t="shared" si="20"/>
        <v>0</v>
      </c>
      <c r="H379" s="218">
        <f>SUM(D371:D379)</f>
        <v>1376.57</v>
      </c>
    </row>
    <row r="380" spans="1:9" ht="76.5" x14ac:dyDescent="0.2">
      <c r="A380" s="15">
        <v>45</v>
      </c>
      <c r="B380" s="220" t="s">
        <v>125</v>
      </c>
      <c r="C380" s="213" t="s">
        <v>108</v>
      </c>
      <c r="D380" s="214"/>
      <c r="E380" s="214"/>
      <c r="F380" s="214"/>
      <c r="G380" s="215"/>
      <c r="I380" s="17"/>
    </row>
    <row r="381" spans="1:9" x14ac:dyDescent="0.2">
      <c r="A381" s="16"/>
      <c r="B381" s="214"/>
      <c r="C381" s="216" t="s">
        <v>27</v>
      </c>
      <c r="D381" s="215">
        <v>15</v>
      </c>
      <c r="E381" s="217" t="s">
        <v>47</v>
      </c>
      <c r="F381" s="214"/>
      <c r="G381" s="215">
        <f t="shared" si="20"/>
        <v>0</v>
      </c>
    </row>
    <row r="382" spans="1:9" x14ac:dyDescent="0.2">
      <c r="A382" s="16"/>
      <c r="B382" s="214"/>
      <c r="C382" s="216" t="s">
        <v>28</v>
      </c>
      <c r="D382" s="215">
        <v>15</v>
      </c>
      <c r="E382" s="217" t="s">
        <v>47</v>
      </c>
      <c r="F382" s="214"/>
      <c r="G382" s="215">
        <f t="shared" si="20"/>
        <v>0</v>
      </c>
    </row>
    <row r="383" spans="1:9" x14ac:dyDescent="0.2">
      <c r="A383" s="16"/>
      <c r="B383" s="214"/>
      <c r="C383" s="216" t="s">
        <v>29</v>
      </c>
      <c r="D383" s="215">
        <v>15</v>
      </c>
      <c r="E383" s="217" t="s">
        <v>47</v>
      </c>
      <c r="F383" s="214"/>
      <c r="G383" s="215">
        <f t="shared" si="20"/>
        <v>0</v>
      </c>
    </row>
    <row r="384" spans="1:9" x14ac:dyDescent="0.2">
      <c r="A384" s="16"/>
      <c r="B384" s="214"/>
      <c r="C384" s="216" t="s">
        <v>30</v>
      </c>
      <c r="D384" s="215">
        <v>54.15</v>
      </c>
      <c r="E384" s="217" t="s">
        <v>47</v>
      </c>
      <c r="F384" s="214"/>
      <c r="G384" s="215">
        <f t="shared" si="20"/>
        <v>0</v>
      </c>
    </row>
    <row r="385" spans="1:12" x14ac:dyDescent="0.2">
      <c r="A385" s="16"/>
      <c r="B385" s="214"/>
      <c r="C385" s="216" t="s">
        <v>31</v>
      </c>
      <c r="D385" s="215">
        <v>15</v>
      </c>
      <c r="E385" s="217" t="s">
        <v>47</v>
      </c>
      <c r="F385" s="214"/>
      <c r="G385" s="215">
        <f t="shared" si="20"/>
        <v>0</v>
      </c>
    </row>
    <row r="386" spans="1:12" x14ac:dyDescent="0.2">
      <c r="A386" s="16"/>
      <c r="B386" s="214"/>
      <c r="C386" s="216" t="s">
        <v>32</v>
      </c>
      <c r="D386" s="215">
        <v>19.05</v>
      </c>
      <c r="E386" s="217" t="s">
        <v>47</v>
      </c>
      <c r="F386" s="214"/>
      <c r="G386" s="215">
        <f t="shared" si="20"/>
        <v>0</v>
      </c>
    </row>
    <row r="387" spans="1:12" x14ac:dyDescent="0.2">
      <c r="A387" s="16"/>
      <c r="B387" s="214"/>
      <c r="C387" s="216" t="s">
        <v>33</v>
      </c>
      <c r="D387" s="215">
        <v>7.85</v>
      </c>
      <c r="E387" s="217" t="s">
        <v>47</v>
      </c>
      <c r="F387" s="214"/>
      <c r="G387" s="215">
        <f t="shared" si="20"/>
        <v>0</v>
      </c>
    </row>
    <row r="388" spans="1:12" x14ac:dyDescent="0.2">
      <c r="A388" s="16"/>
      <c r="B388" s="214"/>
      <c r="C388" s="216" t="s">
        <v>34</v>
      </c>
      <c r="D388" s="215">
        <v>7.85</v>
      </c>
      <c r="E388" s="217" t="s">
        <v>47</v>
      </c>
      <c r="F388" s="214"/>
      <c r="G388" s="215">
        <f t="shared" si="20"/>
        <v>0</v>
      </c>
    </row>
    <row r="389" spans="1:12" x14ac:dyDescent="0.2">
      <c r="A389" s="16"/>
      <c r="B389" s="214"/>
      <c r="C389" s="216" t="s">
        <v>35</v>
      </c>
      <c r="D389" s="215">
        <v>66.349999999999994</v>
      </c>
      <c r="E389" s="217" t="s">
        <v>47</v>
      </c>
      <c r="F389" s="214"/>
      <c r="G389" s="215">
        <f t="shared" si="20"/>
        <v>0</v>
      </c>
    </row>
    <row r="390" spans="1:12" x14ac:dyDescent="0.2">
      <c r="A390" s="16"/>
      <c r="B390" s="214"/>
      <c r="C390" s="216" t="s">
        <v>36</v>
      </c>
      <c r="D390" s="215">
        <v>54.15</v>
      </c>
      <c r="E390" s="217" t="s">
        <v>47</v>
      </c>
      <c r="F390" s="214"/>
      <c r="G390" s="215">
        <f t="shared" si="20"/>
        <v>0</v>
      </c>
    </row>
    <row r="391" spans="1:12" x14ac:dyDescent="0.2">
      <c r="A391" s="16"/>
      <c r="B391" s="214"/>
      <c r="C391" s="216" t="s">
        <v>37</v>
      </c>
      <c r="D391" s="215">
        <v>54.2</v>
      </c>
      <c r="E391" s="217" t="s">
        <v>47</v>
      </c>
      <c r="F391" s="214"/>
      <c r="G391" s="215">
        <f t="shared" si="20"/>
        <v>0</v>
      </c>
      <c r="H391" s="218">
        <f>SUM(D381:D391)</f>
        <v>323.59999999999997</v>
      </c>
      <c r="I391" s="102">
        <f>H391+H379+H369+H346</f>
        <v>5722.11</v>
      </c>
      <c r="J391" s="102">
        <f>I391*15%</f>
        <v>858.31649999999991</v>
      </c>
      <c r="K391" s="102">
        <f>I391+J391</f>
        <v>6580.4264999999996</v>
      </c>
      <c r="L391" s="102">
        <f>K391*120%</f>
        <v>7896.5117999999993</v>
      </c>
    </row>
    <row r="392" spans="1:12" ht="76.5" x14ac:dyDescent="0.2">
      <c r="A392" s="15">
        <v>46</v>
      </c>
      <c r="B392" s="9">
        <v>8.31</v>
      </c>
      <c r="C392" s="3" t="s">
        <v>109</v>
      </c>
      <c r="D392" s="16"/>
      <c r="E392" s="16"/>
      <c r="F392" s="16"/>
      <c r="G392" s="7"/>
    </row>
    <row r="393" spans="1:12" x14ac:dyDescent="0.2">
      <c r="A393" s="16"/>
      <c r="B393" s="16"/>
      <c r="C393" s="10" t="s">
        <v>55</v>
      </c>
      <c r="D393" s="16"/>
      <c r="E393" s="16"/>
      <c r="F393" s="16"/>
      <c r="G393" s="7">
        <f t="shared" ref="G393" si="21">D393*F393</f>
        <v>0</v>
      </c>
    </row>
    <row r="394" spans="1:12" x14ac:dyDescent="0.2">
      <c r="A394" s="23"/>
      <c r="B394" s="23"/>
      <c r="C394" s="12" t="s">
        <v>137</v>
      </c>
      <c r="D394" s="27"/>
      <c r="E394" s="28"/>
      <c r="F394" s="23"/>
      <c r="G394" s="29"/>
    </row>
    <row r="395" spans="1:12" x14ac:dyDescent="0.2">
      <c r="F395" s="30" t="s">
        <v>138</v>
      </c>
      <c r="G395" s="31"/>
    </row>
    <row r="396" spans="1:12" x14ac:dyDescent="0.2">
      <c r="F396" s="32" t="s">
        <v>139</v>
      </c>
      <c r="G396" s="33"/>
      <c r="H396" s="34"/>
    </row>
  </sheetData>
  <pageMargins left="0.23622047244094491" right="0.23622047244094491" top="0.74803149606299213" bottom="0.74803149606299213" header="0.31496062992125984" footer="0.31496062992125984"/>
  <pageSetup paperSize="9" scale="87" fitToHeight="15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8"/>
  <sheetViews>
    <sheetView view="pageBreakPreview" zoomScaleNormal="90" zoomScaleSheetLayoutView="100" workbookViewId="0">
      <pane ySplit="3" topLeftCell="A185" activePane="bottomLeft" state="frozen"/>
      <selection pane="bottomLeft" activeCell="D258" sqref="D258"/>
    </sheetView>
  </sheetViews>
  <sheetFormatPr defaultRowHeight="15" x14ac:dyDescent="0.2"/>
  <cols>
    <col min="1" max="1" width="7.5" style="38" customWidth="1"/>
    <col min="2" max="2" width="14" style="38" customWidth="1"/>
    <col min="3" max="3" width="67.83203125" style="38" customWidth="1"/>
    <col min="4" max="4" width="9.83203125" style="38" bestFit="1" customWidth="1"/>
    <col min="5" max="5" width="7" style="38" bestFit="1" customWidth="1"/>
    <col min="6" max="6" width="12.5" style="38" bestFit="1" customWidth="1"/>
    <col min="7" max="7" width="13.33203125" style="38" bestFit="1" customWidth="1"/>
    <col min="8" max="16384" width="9.33203125" style="38"/>
  </cols>
  <sheetData>
    <row r="1" spans="1:7" x14ac:dyDescent="0.2">
      <c r="A1" s="110" t="s">
        <v>447</v>
      </c>
    </row>
    <row r="2" spans="1:7" x14ac:dyDescent="0.25">
      <c r="A2" s="118"/>
      <c r="B2" s="118"/>
      <c r="C2" s="119" t="s">
        <v>732</v>
      </c>
      <c r="D2" s="118"/>
      <c r="E2" s="118"/>
      <c r="F2" s="118"/>
      <c r="G2" s="118"/>
    </row>
    <row r="3" spans="1:7" ht="30" x14ac:dyDescent="0.2">
      <c r="A3" s="184" t="s">
        <v>602</v>
      </c>
      <c r="B3" s="74"/>
      <c r="C3" s="111" t="s">
        <v>10</v>
      </c>
      <c r="D3" s="112" t="s">
        <v>11</v>
      </c>
      <c r="E3" s="112" t="s">
        <v>12</v>
      </c>
      <c r="F3" s="112" t="s">
        <v>13</v>
      </c>
      <c r="G3" s="113" t="s">
        <v>14</v>
      </c>
    </row>
    <row r="4" spans="1:7" ht="44.25" x14ac:dyDescent="0.2">
      <c r="A4" s="185">
        <v>1</v>
      </c>
      <c r="B4" s="185" t="s">
        <v>759</v>
      </c>
      <c r="C4" s="86" t="s">
        <v>733</v>
      </c>
      <c r="D4" s="186">
        <v>6</v>
      </c>
      <c r="E4" s="187" t="s">
        <v>448</v>
      </c>
      <c r="F4" s="85">
        <v>919.1</v>
      </c>
      <c r="G4" s="85">
        <f>D4*F4</f>
        <v>5514.6</v>
      </c>
    </row>
    <row r="5" spans="1:7" ht="44.25" x14ac:dyDescent="0.2">
      <c r="A5" s="185">
        <v>2</v>
      </c>
      <c r="B5" s="185"/>
      <c r="C5" s="86" t="s">
        <v>734</v>
      </c>
      <c r="D5" s="186">
        <v>10</v>
      </c>
      <c r="E5" s="187" t="s">
        <v>448</v>
      </c>
      <c r="F5" s="85">
        <v>1200</v>
      </c>
      <c r="G5" s="85">
        <f t="shared" ref="G5:G68" si="0">D5*F5</f>
        <v>12000</v>
      </c>
    </row>
    <row r="6" spans="1:7" ht="44.25" x14ac:dyDescent="0.2">
      <c r="A6" s="185">
        <v>3</v>
      </c>
      <c r="B6" s="185"/>
      <c r="C6" s="86" t="s">
        <v>735</v>
      </c>
      <c r="D6" s="186">
        <v>180</v>
      </c>
      <c r="E6" s="187" t="s">
        <v>448</v>
      </c>
      <c r="F6" s="85">
        <v>1800</v>
      </c>
      <c r="G6" s="85">
        <f t="shared" si="0"/>
        <v>324000</v>
      </c>
    </row>
    <row r="7" spans="1:7" ht="44.25" x14ac:dyDescent="0.2">
      <c r="A7" s="185">
        <v>4</v>
      </c>
      <c r="B7" s="185"/>
      <c r="C7" s="86" t="s">
        <v>736</v>
      </c>
      <c r="D7" s="188">
        <v>1</v>
      </c>
      <c r="E7" s="189" t="s">
        <v>448</v>
      </c>
      <c r="F7" s="85">
        <v>2800</v>
      </c>
      <c r="G7" s="85">
        <f t="shared" si="0"/>
        <v>2800</v>
      </c>
    </row>
    <row r="8" spans="1:7" ht="42.75" x14ac:dyDescent="0.2">
      <c r="A8" s="185">
        <v>5</v>
      </c>
      <c r="B8" s="185"/>
      <c r="C8" s="190" t="s">
        <v>737</v>
      </c>
      <c r="D8" s="188">
        <v>16</v>
      </c>
      <c r="E8" s="189" t="s">
        <v>448</v>
      </c>
      <c r="F8" s="85">
        <v>250</v>
      </c>
      <c r="G8" s="85">
        <f t="shared" si="0"/>
        <v>4000</v>
      </c>
    </row>
    <row r="9" spans="1:7" ht="58.5" x14ac:dyDescent="0.2">
      <c r="A9" s="185">
        <v>6</v>
      </c>
      <c r="B9" s="185"/>
      <c r="C9" s="86" t="s">
        <v>738</v>
      </c>
      <c r="D9" s="186">
        <v>2</v>
      </c>
      <c r="E9" s="187" t="s">
        <v>58</v>
      </c>
      <c r="F9" s="85">
        <v>1650</v>
      </c>
      <c r="G9" s="85">
        <f t="shared" si="0"/>
        <v>3300</v>
      </c>
    </row>
    <row r="10" spans="1:7" ht="58.5" x14ac:dyDescent="0.2">
      <c r="A10" s="185">
        <v>7</v>
      </c>
      <c r="B10" s="185"/>
      <c r="C10" s="86" t="s">
        <v>739</v>
      </c>
      <c r="D10" s="188">
        <v>2</v>
      </c>
      <c r="E10" s="189" t="s">
        <v>58</v>
      </c>
      <c r="F10" s="85">
        <v>1650</v>
      </c>
      <c r="G10" s="85">
        <f t="shared" si="0"/>
        <v>3300</v>
      </c>
    </row>
    <row r="11" spans="1:7" ht="44.25" x14ac:dyDescent="0.2">
      <c r="A11" s="185">
        <v>8</v>
      </c>
      <c r="B11" s="185"/>
      <c r="C11" s="86" t="s">
        <v>740</v>
      </c>
      <c r="D11" s="186">
        <v>2</v>
      </c>
      <c r="E11" s="187" t="s">
        <v>58</v>
      </c>
      <c r="F11" s="85">
        <v>6000</v>
      </c>
      <c r="G11" s="85">
        <f t="shared" si="0"/>
        <v>12000</v>
      </c>
    </row>
    <row r="12" spans="1:7" ht="44.25" x14ac:dyDescent="0.2">
      <c r="A12" s="185">
        <v>9</v>
      </c>
      <c r="B12" s="185"/>
      <c r="C12" s="86" t="s">
        <v>741</v>
      </c>
      <c r="D12" s="186">
        <v>3</v>
      </c>
      <c r="E12" s="187" t="s">
        <v>58</v>
      </c>
      <c r="F12" s="85">
        <v>9000</v>
      </c>
      <c r="G12" s="85">
        <f t="shared" si="0"/>
        <v>27000</v>
      </c>
    </row>
    <row r="13" spans="1:7" ht="44.25" x14ac:dyDescent="0.2">
      <c r="A13" s="185">
        <v>10</v>
      </c>
      <c r="B13" s="185"/>
      <c r="C13" s="86" t="s">
        <v>742</v>
      </c>
      <c r="D13" s="186">
        <v>3</v>
      </c>
      <c r="E13" s="187" t="s">
        <v>58</v>
      </c>
      <c r="F13" s="85">
        <v>9500</v>
      </c>
      <c r="G13" s="85">
        <f t="shared" si="0"/>
        <v>28500</v>
      </c>
    </row>
    <row r="14" spans="1:7" ht="42.75" x14ac:dyDescent="0.2">
      <c r="A14" s="185">
        <v>11</v>
      </c>
      <c r="B14" s="203">
        <v>9.1</v>
      </c>
      <c r="C14" s="190" t="s">
        <v>743</v>
      </c>
      <c r="D14" s="186">
        <v>3</v>
      </c>
      <c r="E14" s="187" t="s">
        <v>58</v>
      </c>
      <c r="F14" s="85">
        <v>7494</v>
      </c>
      <c r="G14" s="85">
        <f t="shared" si="0"/>
        <v>22482</v>
      </c>
    </row>
    <row r="15" spans="1:7" ht="57" x14ac:dyDescent="0.2">
      <c r="A15" s="185">
        <v>12</v>
      </c>
      <c r="B15" s="203">
        <v>17.2</v>
      </c>
      <c r="C15" s="190" t="s">
        <v>744</v>
      </c>
      <c r="D15" s="186">
        <v>6</v>
      </c>
      <c r="E15" s="187" t="s">
        <v>58</v>
      </c>
      <c r="F15" s="85">
        <v>8413</v>
      </c>
      <c r="G15" s="85">
        <f t="shared" si="0"/>
        <v>50478</v>
      </c>
    </row>
    <row r="16" spans="1:7" ht="44.25" x14ac:dyDescent="0.2">
      <c r="A16" s="185">
        <v>13</v>
      </c>
      <c r="B16" s="185"/>
      <c r="C16" s="86" t="s">
        <v>745</v>
      </c>
      <c r="D16" s="186">
        <v>6</v>
      </c>
      <c r="E16" s="187" t="s">
        <v>58</v>
      </c>
      <c r="F16" s="85">
        <v>4434</v>
      </c>
      <c r="G16" s="85">
        <f t="shared" si="0"/>
        <v>26604</v>
      </c>
    </row>
    <row r="17" spans="1:7" ht="42.75" x14ac:dyDescent="0.2">
      <c r="A17" s="185">
        <v>14</v>
      </c>
      <c r="B17" s="185"/>
      <c r="C17" s="190" t="s">
        <v>746</v>
      </c>
      <c r="D17" s="186">
        <v>6</v>
      </c>
      <c r="E17" s="187" t="s">
        <v>58</v>
      </c>
      <c r="F17" s="85">
        <v>5188</v>
      </c>
      <c r="G17" s="85">
        <f t="shared" si="0"/>
        <v>31128</v>
      </c>
    </row>
    <row r="18" spans="1:7" ht="57" x14ac:dyDescent="0.2">
      <c r="A18" s="185">
        <v>15</v>
      </c>
      <c r="B18" s="185"/>
      <c r="C18" s="190" t="s">
        <v>747</v>
      </c>
      <c r="D18" s="188">
        <v>12</v>
      </c>
      <c r="E18" s="189" t="s">
        <v>46</v>
      </c>
      <c r="F18" s="85">
        <v>286</v>
      </c>
      <c r="G18" s="85">
        <f t="shared" si="0"/>
        <v>3432</v>
      </c>
    </row>
    <row r="19" spans="1:7" ht="30" x14ac:dyDescent="0.25">
      <c r="A19" s="118"/>
      <c r="B19" s="118"/>
      <c r="C19" s="119" t="s">
        <v>748</v>
      </c>
      <c r="D19" s="118"/>
      <c r="E19" s="118"/>
      <c r="F19" s="85"/>
      <c r="G19" s="85">
        <f t="shared" si="0"/>
        <v>0</v>
      </c>
    </row>
    <row r="20" spans="1:7" ht="73.5" x14ac:dyDescent="0.2">
      <c r="A20" s="185">
        <v>16</v>
      </c>
      <c r="B20" s="203">
        <v>19.2</v>
      </c>
      <c r="C20" s="86" t="s">
        <v>749</v>
      </c>
      <c r="D20" s="188">
        <v>1</v>
      </c>
      <c r="E20" s="189" t="s">
        <v>61</v>
      </c>
      <c r="F20" s="85">
        <v>16586.399999999998</v>
      </c>
      <c r="G20" s="85">
        <f t="shared" si="0"/>
        <v>16586.399999999998</v>
      </c>
    </row>
    <row r="21" spans="1:7" ht="59.25" x14ac:dyDescent="0.2">
      <c r="A21" s="185">
        <v>17</v>
      </c>
      <c r="B21" s="185"/>
      <c r="C21" s="86" t="s">
        <v>750</v>
      </c>
      <c r="D21" s="186">
        <v>1</v>
      </c>
      <c r="E21" s="187" t="s">
        <v>58</v>
      </c>
      <c r="F21" s="85">
        <v>11162.4</v>
      </c>
      <c r="G21" s="85">
        <f t="shared" si="0"/>
        <v>11162.4</v>
      </c>
    </row>
    <row r="22" spans="1:7" ht="71.25" x14ac:dyDescent="0.2">
      <c r="A22" s="185">
        <v>18</v>
      </c>
      <c r="B22" s="185"/>
      <c r="C22" s="190" t="s">
        <v>751</v>
      </c>
      <c r="D22" s="188">
        <v>1</v>
      </c>
      <c r="E22" s="189" t="s">
        <v>61</v>
      </c>
      <c r="F22" s="85">
        <v>5000</v>
      </c>
      <c r="G22" s="85">
        <f t="shared" si="0"/>
        <v>5000</v>
      </c>
    </row>
    <row r="23" spans="1:7" ht="60" x14ac:dyDescent="0.2">
      <c r="A23" s="185">
        <v>19</v>
      </c>
      <c r="B23" s="185"/>
      <c r="C23" s="86" t="s">
        <v>752</v>
      </c>
      <c r="D23" s="186">
        <v>3</v>
      </c>
      <c r="E23" s="187" t="s">
        <v>58</v>
      </c>
      <c r="F23" s="85">
        <v>8699</v>
      </c>
      <c r="G23" s="85">
        <f t="shared" si="0"/>
        <v>26097</v>
      </c>
    </row>
    <row r="24" spans="1:7" x14ac:dyDescent="0.25">
      <c r="A24" s="118"/>
      <c r="B24" s="118"/>
      <c r="C24" s="119" t="s">
        <v>753</v>
      </c>
      <c r="D24" s="118"/>
      <c r="E24" s="118"/>
      <c r="F24" s="85"/>
      <c r="G24" s="85">
        <f t="shared" si="0"/>
        <v>0</v>
      </c>
    </row>
    <row r="25" spans="1:7" ht="42.75" x14ac:dyDescent="0.2">
      <c r="A25" s="185">
        <v>20</v>
      </c>
      <c r="B25" s="185"/>
      <c r="C25" s="86" t="s">
        <v>754</v>
      </c>
      <c r="D25" s="186">
        <v>6</v>
      </c>
      <c r="E25" s="187" t="s">
        <v>448</v>
      </c>
      <c r="F25" s="85">
        <v>417.95</v>
      </c>
      <c r="G25" s="85">
        <f t="shared" si="0"/>
        <v>2507.6999999999998</v>
      </c>
    </row>
    <row r="26" spans="1:7" ht="42.75" x14ac:dyDescent="0.2">
      <c r="A26" s="185">
        <v>21</v>
      </c>
      <c r="B26" s="185"/>
      <c r="C26" s="86" t="s">
        <v>755</v>
      </c>
      <c r="D26" s="186">
        <v>12</v>
      </c>
      <c r="E26" s="187" t="s">
        <v>448</v>
      </c>
      <c r="F26" s="85">
        <v>654.20000000000005</v>
      </c>
      <c r="G26" s="85">
        <f t="shared" si="0"/>
        <v>7850.4000000000005</v>
      </c>
    </row>
    <row r="27" spans="1:7" ht="42.75" x14ac:dyDescent="0.2">
      <c r="A27" s="114">
        <v>22</v>
      </c>
      <c r="B27" s="114"/>
      <c r="C27" s="86" t="s">
        <v>603</v>
      </c>
      <c r="D27" s="115">
        <v>6</v>
      </c>
      <c r="E27" s="116" t="s">
        <v>448</v>
      </c>
      <c r="F27" s="85">
        <v>919.1</v>
      </c>
      <c r="G27" s="85">
        <f t="shared" si="0"/>
        <v>5514.6</v>
      </c>
    </row>
    <row r="28" spans="1:7" ht="44.25" x14ac:dyDescent="0.2">
      <c r="A28" s="114">
        <v>23</v>
      </c>
      <c r="B28" s="114"/>
      <c r="C28" s="86" t="s">
        <v>604</v>
      </c>
      <c r="D28" s="115">
        <v>12</v>
      </c>
      <c r="E28" s="116" t="s">
        <v>448</v>
      </c>
      <c r="F28" s="85">
        <v>1600</v>
      </c>
      <c r="G28" s="85">
        <f t="shared" si="0"/>
        <v>19200</v>
      </c>
    </row>
    <row r="29" spans="1:7" ht="44.25" x14ac:dyDescent="0.2">
      <c r="A29" s="114">
        <v>24</v>
      </c>
      <c r="B29" s="114"/>
      <c r="C29" s="86" t="s">
        <v>605</v>
      </c>
      <c r="D29" s="115">
        <v>12</v>
      </c>
      <c r="E29" s="116" t="s">
        <v>448</v>
      </c>
      <c r="F29" s="85">
        <v>2800</v>
      </c>
      <c r="G29" s="85">
        <f t="shared" si="0"/>
        <v>33600</v>
      </c>
    </row>
    <row r="30" spans="1:7" ht="44.25" x14ac:dyDescent="0.2">
      <c r="A30" s="114">
        <v>25</v>
      </c>
      <c r="B30" s="114"/>
      <c r="C30" s="86" t="s">
        <v>606</v>
      </c>
      <c r="D30" s="115">
        <v>4</v>
      </c>
      <c r="E30" s="116" t="s">
        <v>58</v>
      </c>
      <c r="F30" s="85">
        <v>8699</v>
      </c>
      <c r="G30" s="85">
        <f t="shared" si="0"/>
        <v>34796</v>
      </c>
    </row>
    <row r="31" spans="1:7" ht="87" x14ac:dyDescent="0.2">
      <c r="A31" s="114">
        <v>26</v>
      </c>
      <c r="B31" s="114"/>
      <c r="C31" s="86" t="s">
        <v>607</v>
      </c>
      <c r="D31" s="115">
        <v>1</v>
      </c>
      <c r="E31" s="116" t="s">
        <v>58</v>
      </c>
      <c r="F31" s="85">
        <v>4573</v>
      </c>
      <c r="G31" s="85">
        <f t="shared" si="0"/>
        <v>4573</v>
      </c>
    </row>
    <row r="32" spans="1:7" ht="87" x14ac:dyDescent="0.2">
      <c r="A32" s="114">
        <v>27</v>
      </c>
      <c r="B32" s="114"/>
      <c r="C32" s="86" t="s">
        <v>608</v>
      </c>
      <c r="D32" s="115">
        <v>3</v>
      </c>
      <c r="E32" s="116" t="s">
        <v>58</v>
      </c>
      <c r="F32" s="85">
        <v>6450</v>
      </c>
      <c r="G32" s="85">
        <f t="shared" si="0"/>
        <v>19350</v>
      </c>
    </row>
    <row r="33" spans="1:7" ht="87" x14ac:dyDescent="0.2">
      <c r="A33" s="114">
        <v>28</v>
      </c>
      <c r="B33" s="114"/>
      <c r="C33" s="86" t="s">
        <v>609</v>
      </c>
      <c r="D33" s="115">
        <v>1</v>
      </c>
      <c r="E33" s="116" t="s">
        <v>58</v>
      </c>
      <c r="F33" s="85">
        <v>10659</v>
      </c>
      <c r="G33" s="85">
        <f t="shared" si="0"/>
        <v>10659</v>
      </c>
    </row>
    <row r="34" spans="1:7" ht="99.75" x14ac:dyDescent="0.2">
      <c r="A34" s="114">
        <v>29</v>
      </c>
      <c r="B34" s="114"/>
      <c r="C34" s="86" t="s">
        <v>610</v>
      </c>
      <c r="D34" s="115">
        <v>1</v>
      </c>
      <c r="E34" s="116" t="s">
        <v>58</v>
      </c>
      <c r="F34" s="85">
        <v>22052</v>
      </c>
      <c r="G34" s="85">
        <f t="shared" si="0"/>
        <v>22052</v>
      </c>
    </row>
    <row r="35" spans="1:7" ht="44.25" x14ac:dyDescent="0.2">
      <c r="A35" s="114">
        <v>30</v>
      </c>
      <c r="B35" s="114"/>
      <c r="C35" s="86" t="s">
        <v>611</v>
      </c>
      <c r="D35" s="115">
        <v>1</v>
      </c>
      <c r="E35" s="116" t="s">
        <v>58</v>
      </c>
      <c r="F35" s="85">
        <v>7539</v>
      </c>
      <c r="G35" s="85">
        <f t="shared" si="0"/>
        <v>7539</v>
      </c>
    </row>
    <row r="36" spans="1:7" ht="44.25" x14ac:dyDescent="0.2">
      <c r="A36" s="114">
        <v>31</v>
      </c>
      <c r="B36" s="114"/>
      <c r="C36" s="86" t="s">
        <v>612</v>
      </c>
      <c r="D36" s="115">
        <v>1</v>
      </c>
      <c r="E36" s="116" t="s">
        <v>58</v>
      </c>
      <c r="F36" s="85">
        <v>10836</v>
      </c>
      <c r="G36" s="85">
        <f t="shared" si="0"/>
        <v>10836</v>
      </c>
    </row>
    <row r="37" spans="1:7" ht="44.25" x14ac:dyDescent="0.2">
      <c r="A37" s="114">
        <v>32</v>
      </c>
      <c r="B37" s="114"/>
      <c r="C37" s="86" t="s">
        <v>613</v>
      </c>
      <c r="D37" s="115">
        <v>3</v>
      </c>
      <c r="E37" s="116" t="s">
        <v>58</v>
      </c>
      <c r="F37" s="85">
        <v>17577</v>
      </c>
      <c r="G37" s="85">
        <f t="shared" si="0"/>
        <v>52731</v>
      </c>
    </row>
    <row r="38" spans="1:7" ht="57.75" x14ac:dyDescent="0.2">
      <c r="A38" s="114">
        <v>33</v>
      </c>
      <c r="B38" s="114"/>
      <c r="C38" s="86" t="s">
        <v>614</v>
      </c>
      <c r="D38" s="115">
        <v>3</v>
      </c>
      <c r="E38" s="116" t="s">
        <v>58</v>
      </c>
      <c r="F38" s="85">
        <v>800</v>
      </c>
      <c r="G38" s="85">
        <f t="shared" si="0"/>
        <v>2400</v>
      </c>
    </row>
    <row r="39" spans="1:7" ht="57" x14ac:dyDescent="0.2">
      <c r="A39" s="114">
        <v>34</v>
      </c>
      <c r="B39" s="114"/>
      <c r="C39" s="117" t="s">
        <v>449</v>
      </c>
      <c r="D39" s="115">
        <v>1</v>
      </c>
      <c r="E39" s="116" t="s">
        <v>58</v>
      </c>
      <c r="F39" s="85">
        <v>175000</v>
      </c>
      <c r="G39" s="85">
        <f t="shared" si="0"/>
        <v>175000</v>
      </c>
    </row>
    <row r="40" spans="1:7" ht="42.75" x14ac:dyDescent="0.2">
      <c r="A40" s="114">
        <v>35</v>
      </c>
      <c r="B40" s="114"/>
      <c r="C40" s="117" t="s">
        <v>63</v>
      </c>
      <c r="D40" s="115">
        <v>3</v>
      </c>
      <c r="E40" s="116" t="s">
        <v>58</v>
      </c>
      <c r="F40" s="85">
        <v>1508</v>
      </c>
      <c r="G40" s="85">
        <f t="shared" si="0"/>
        <v>4524</v>
      </c>
    </row>
    <row r="41" spans="1:7" ht="58.5" x14ac:dyDescent="0.2">
      <c r="A41" s="114">
        <v>36</v>
      </c>
      <c r="B41" s="114"/>
      <c r="C41" s="86" t="s">
        <v>615</v>
      </c>
      <c r="D41" s="115">
        <v>1</v>
      </c>
      <c r="E41" s="116" t="s">
        <v>58</v>
      </c>
      <c r="F41" s="85">
        <v>18009</v>
      </c>
      <c r="G41" s="85">
        <f t="shared" si="0"/>
        <v>18009</v>
      </c>
    </row>
    <row r="42" spans="1:7" x14ac:dyDescent="0.25">
      <c r="A42" s="118"/>
      <c r="B42" s="118"/>
      <c r="C42" s="119" t="s">
        <v>450</v>
      </c>
      <c r="D42" s="118"/>
      <c r="E42" s="118"/>
      <c r="F42" s="85"/>
      <c r="G42" s="85">
        <f t="shared" si="0"/>
        <v>0</v>
      </c>
    </row>
    <row r="43" spans="1:7" ht="300" x14ac:dyDescent="0.2">
      <c r="A43" s="195">
        <v>37</v>
      </c>
      <c r="B43" s="121" t="s">
        <v>134</v>
      </c>
      <c r="C43" s="86" t="s">
        <v>616</v>
      </c>
      <c r="D43" s="124">
        <v>1</v>
      </c>
      <c r="E43" s="131" t="s">
        <v>61</v>
      </c>
      <c r="F43" s="85">
        <v>452519</v>
      </c>
      <c r="G43" s="85">
        <f t="shared" si="0"/>
        <v>452519</v>
      </c>
    </row>
    <row r="44" spans="1:7" ht="171" x14ac:dyDescent="0.2">
      <c r="A44" s="196"/>
      <c r="B44" s="197"/>
      <c r="C44" s="117" t="s">
        <v>451</v>
      </c>
      <c r="D44" s="198"/>
      <c r="E44" s="199"/>
      <c r="F44" s="85"/>
      <c r="G44" s="85">
        <f t="shared" si="0"/>
        <v>0</v>
      </c>
    </row>
    <row r="45" spans="1:7" ht="214.5" x14ac:dyDescent="0.2">
      <c r="A45" s="195">
        <v>38</v>
      </c>
      <c r="B45" s="121" t="s">
        <v>134</v>
      </c>
      <c r="C45" s="86" t="s">
        <v>617</v>
      </c>
      <c r="D45" s="124">
        <v>1</v>
      </c>
      <c r="E45" s="131" t="s">
        <v>61</v>
      </c>
      <c r="F45" s="85">
        <v>452519</v>
      </c>
      <c r="G45" s="85">
        <f t="shared" si="0"/>
        <v>452519</v>
      </c>
    </row>
    <row r="46" spans="1:7" ht="99.75" x14ac:dyDescent="0.2">
      <c r="A46" s="200"/>
      <c r="B46" s="197"/>
      <c r="C46" s="99" t="s">
        <v>618</v>
      </c>
      <c r="D46" s="201"/>
      <c r="E46" s="202"/>
      <c r="F46" s="85"/>
      <c r="G46" s="85">
        <f t="shared" si="0"/>
        <v>0</v>
      </c>
    </row>
    <row r="47" spans="1:7" ht="315" x14ac:dyDescent="0.2">
      <c r="A47" s="120">
        <v>39</v>
      </c>
      <c r="B47" s="121" t="s">
        <v>134</v>
      </c>
      <c r="C47" s="39" t="s">
        <v>619</v>
      </c>
      <c r="D47" s="122">
        <v>1</v>
      </c>
      <c r="E47" s="123" t="s">
        <v>61</v>
      </c>
      <c r="F47" s="85">
        <v>452519</v>
      </c>
      <c r="G47" s="85">
        <f t="shared" si="0"/>
        <v>452519</v>
      </c>
    </row>
    <row r="48" spans="1:7" ht="142.5" x14ac:dyDescent="0.2">
      <c r="A48" s="125">
        <v>40</v>
      </c>
      <c r="B48" s="121" t="s">
        <v>134</v>
      </c>
      <c r="C48" s="126" t="s">
        <v>620</v>
      </c>
      <c r="D48" s="127">
        <v>1</v>
      </c>
      <c r="E48" s="128" t="s">
        <v>61</v>
      </c>
      <c r="F48" s="85">
        <v>254296</v>
      </c>
      <c r="G48" s="85">
        <f t="shared" si="0"/>
        <v>254296</v>
      </c>
    </row>
    <row r="49" spans="1:7" ht="270.75" x14ac:dyDescent="0.2">
      <c r="A49" s="86"/>
      <c r="B49" s="100"/>
      <c r="C49" s="117" t="s">
        <v>452</v>
      </c>
      <c r="D49" s="86"/>
      <c r="E49" s="129"/>
      <c r="F49" s="85"/>
      <c r="G49" s="85">
        <f t="shared" si="0"/>
        <v>0</v>
      </c>
    </row>
    <row r="50" spans="1:7" ht="314.25" x14ac:dyDescent="0.2">
      <c r="A50" s="114">
        <v>41</v>
      </c>
      <c r="B50" s="114"/>
      <c r="C50" s="86" t="s">
        <v>621</v>
      </c>
      <c r="D50" s="130">
        <v>2</v>
      </c>
      <c r="E50" s="131" t="s">
        <v>61</v>
      </c>
      <c r="F50" s="85">
        <v>72000</v>
      </c>
      <c r="G50" s="85">
        <f t="shared" si="0"/>
        <v>144000</v>
      </c>
    </row>
    <row r="51" spans="1:7" ht="314.25" x14ac:dyDescent="0.2">
      <c r="A51" s="114">
        <v>42</v>
      </c>
      <c r="B51" s="114"/>
      <c r="C51" s="86" t="s">
        <v>622</v>
      </c>
      <c r="D51" s="130">
        <v>1</v>
      </c>
      <c r="E51" s="132" t="s">
        <v>43</v>
      </c>
      <c r="F51" s="85">
        <v>245730</v>
      </c>
      <c r="G51" s="85">
        <f t="shared" si="0"/>
        <v>245730</v>
      </c>
    </row>
    <row r="52" spans="1:7" x14ac:dyDescent="0.2">
      <c r="A52" s="133"/>
      <c r="B52" s="134" t="s">
        <v>453</v>
      </c>
      <c r="C52" s="135"/>
      <c r="D52" s="135"/>
      <c r="E52" s="135"/>
      <c r="F52" s="85"/>
      <c r="G52" s="85">
        <f t="shared" si="0"/>
        <v>0</v>
      </c>
    </row>
    <row r="53" spans="1:7" x14ac:dyDescent="0.25">
      <c r="A53" s="118"/>
      <c r="B53" s="118"/>
      <c r="C53" s="119" t="s">
        <v>454</v>
      </c>
      <c r="D53" s="118"/>
      <c r="E53" s="118"/>
      <c r="F53" s="85"/>
      <c r="G53" s="85">
        <f t="shared" si="0"/>
        <v>0</v>
      </c>
    </row>
    <row r="54" spans="1:7" ht="44.25" x14ac:dyDescent="0.2">
      <c r="A54" s="114">
        <v>43</v>
      </c>
      <c r="B54" s="114"/>
      <c r="C54" s="86" t="s">
        <v>623</v>
      </c>
      <c r="D54" s="115">
        <v>8</v>
      </c>
      <c r="E54" s="116" t="s">
        <v>60</v>
      </c>
      <c r="F54" s="85">
        <v>919</v>
      </c>
      <c r="G54" s="85">
        <f t="shared" si="0"/>
        <v>7352</v>
      </c>
    </row>
    <row r="55" spans="1:7" ht="44.25" x14ac:dyDescent="0.2">
      <c r="A55" s="114">
        <v>44</v>
      </c>
      <c r="B55" s="114"/>
      <c r="C55" s="86" t="s">
        <v>624</v>
      </c>
      <c r="D55" s="115">
        <v>12</v>
      </c>
      <c r="E55" s="116" t="s">
        <v>60</v>
      </c>
      <c r="F55" s="85">
        <v>1200</v>
      </c>
      <c r="G55" s="85">
        <f t="shared" si="0"/>
        <v>14400</v>
      </c>
    </row>
    <row r="56" spans="1:7" ht="44.25" x14ac:dyDescent="0.2">
      <c r="A56" s="114">
        <v>45</v>
      </c>
      <c r="B56" s="114"/>
      <c r="C56" s="86" t="s">
        <v>604</v>
      </c>
      <c r="D56" s="115">
        <v>40</v>
      </c>
      <c r="E56" s="116" t="s">
        <v>60</v>
      </c>
      <c r="F56" s="85">
        <v>1800</v>
      </c>
      <c r="G56" s="85">
        <f t="shared" si="0"/>
        <v>72000</v>
      </c>
    </row>
    <row r="57" spans="1:7" ht="44.25" x14ac:dyDescent="0.2">
      <c r="A57" s="114">
        <v>46</v>
      </c>
      <c r="B57" s="114"/>
      <c r="C57" s="86" t="s">
        <v>625</v>
      </c>
      <c r="D57" s="115">
        <v>1</v>
      </c>
      <c r="E57" s="116" t="s">
        <v>56</v>
      </c>
      <c r="F57" s="85">
        <v>7494</v>
      </c>
      <c r="G57" s="85">
        <f t="shared" si="0"/>
        <v>7494</v>
      </c>
    </row>
    <row r="58" spans="1:7" ht="44.25" x14ac:dyDescent="0.2">
      <c r="A58" s="114">
        <v>47</v>
      </c>
      <c r="B58" s="114"/>
      <c r="C58" s="86" t="s">
        <v>606</v>
      </c>
      <c r="D58" s="115">
        <v>2</v>
      </c>
      <c r="E58" s="116" t="s">
        <v>56</v>
      </c>
      <c r="F58" s="85">
        <v>11162</v>
      </c>
      <c r="G58" s="85">
        <f t="shared" si="0"/>
        <v>22324</v>
      </c>
    </row>
    <row r="59" spans="1:7" ht="42.75" x14ac:dyDescent="0.2">
      <c r="A59" s="114">
        <v>48</v>
      </c>
      <c r="B59" s="114"/>
      <c r="C59" s="86" t="s">
        <v>626</v>
      </c>
      <c r="D59" s="115">
        <v>2</v>
      </c>
      <c r="E59" s="116" t="s">
        <v>56</v>
      </c>
      <c r="F59" s="85">
        <v>17577</v>
      </c>
      <c r="G59" s="85">
        <f t="shared" si="0"/>
        <v>35154</v>
      </c>
    </row>
    <row r="60" spans="1:7" ht="100.5" x14ac:dyDescent="0.2">
      <c r="A60" s="114">
        <v>49</v>
      </c>
      <c r="B60" s="114"/>
      <c r="C60" s="86" t="s">
        <v>627</v>
      </c>
      <c r="D60" s="115">
        <v>10</v>
      </c>
      <c r="E60" s="116" t="s">
        <v>56</v>
      </c>
      <c r="F60" s="85">
        <v>1291</v>
      </c>
      <c r="G60" s="85">
        <f t="shared" si="0"/>
        <v>12910</v>
      </c>
    </row>
    <row r="61" spans="1:7" ht="101.25" customHeight="1" x14ac:dyDescent="0.2">
      <c r="A61" s="114">
        <v>50</v>
      </c>
      <c r="B61" s="114"/>
      <c r="C61" s="86" t="s">
        <v>628</v>
      </c>
      <c r="D61" s="115">
        <v>10</v>
      </c>
      <c r="E61" s="116" t="s">
        <v>56</v>
      </c>
      <c r="F61" s="85">
        <v>5188</v>
      </c>
      <c r="G61" s="85">
        <f t="shared" si="0"/>
        <v>51880</v>
      </c>
    </row>
    <row r="62" spans="1:7" ht="42.75" x14ac:dyDescent="0.2">
      <c r="A62" s="114">
        <v>51</v>
      </c>
      <c r="B62" s="114"/>
      <c r="C62" s="117" t="s">
        <v>455</v>
      </c>
      <c r="D62" s="130">
        <v>10</v>
      </c>
      <c r="E62" s="136" t="s">
        <v>60</v>
      </c>
      <c r="F62" s="85">
        <v>200</v>
      </c>
      <c r="G62" s="85">
        <f t="shared" si="0"/>
        <v>2000</v>
      </c>
    </row>
    <row r="63" spans="1:7" ht="58.5" x14ac:dyDescent="0.2">
      <c r="A63" s="114">
        <v>52</v>
      </c>
      <c r="B63" s="114"/>
      <c r="C63" s="86" t="s">
        <v>629</v>
      </c>
      <c r="D63" s="115">
        <v>10</v>
      </c>
      <c r="E63" s="116" t="s">
        <v>56</v>
      </c>
      <c r="F63" s="85">
        <v>5188</v>
      </c>
      <c r="G63" s="85">
        <f t="shared" si="0"/>
        <v>51880</v>
      </c>
    </row>
    <row r="64" spans="1:7" ht="58.5" x14ac:dyDescent="0.2">
      <c r="A64" s="114">
        <v>53</v>
      </c>
      <c r="B64" s="114"/>
      <c r="C64" s="86" t="s">
        <v>630</v>
      </c>
      <c r="D64" s="115">
        <v>1</v>
      </c>
      <c r="E64" s="116" t="s">
        <v>56</v>
      </c>
      <c r="F64" s="85">
        <v>2000</v>
      </c>
      <c r="G64" s="85">
        <f t="shared" si="0"/>
        <v>2000</v>
      </c>
    </row>
    <row r="65" spans="1:7" ht="114.75" x14ac:dyDescent="0.2">
      <c r="A65" s="114">
        <v>54</v>
      </c>
      <c r="B65" s="114"/>
      <c r="C65" s="86" t="s">
        <v>631</v>
      </c>
      <c r="D65" s="130">
        <v>120</v>
      </c>
      <c r="E65" s="136" t="s">
        <v>456</v>
      </c>
      <c r="F65" s="85">
        <v>140</v>
      </c>
      <c r="G65" s="85">
        <f t="shared" si="0"/>
        <v>16800</v>
      </c>
    </row>
    <row r="66" spans="1:7" ht="57" x14ac:dyDescent="0.2">
      <c r="A66" s="114">
        <v>55</v>
      </c>
      <c r="B66" s="114"/>
      <c r="C66" s="117" t="s">
        <v>457</v>
      </c>
      <c r="D66" s="130">
        <v>8</v>
      </c>
      <c r="E66" s="136" t="s">
        <v>43</v>
      </c>
      <c r="F66" s="85">
        <v>1000</v>
      </c>
      <c r="G66" s="85">
        <f t="shared" si="0"/>
        <v>8000</v>
      </c>
    </row>
    <row r="67" spans="1:7" ht="86.25" x14ac:dyDescent="0.2">
      <c r="A67" s="114">
        <v>57</v>
      </c>
      <c r="B67" s="114"/>
      <c r="C67" s="86" t="s">
        <v>632</v>
      </c>
      <c r="D67" s="130">
        <v>1</v>
      </c>
      <c r="E67" s="136" t="s">
        <v>43</v>
      </c>
      <c r="F67" s="85">
        <v>15000</v>
      </c>
      <c r="G67" s="85">
        <f t="shared" si="0"/>
        <v>15000</v>
      </c>
    </row>
    <row r="68" spans="1:7" ht="60" customHeight="1" x14ac:dyDescent="0.25">
      <c r="A68" s="137" t="s">
        <v>458</v>
      </c>
      <c r="B68" s="137"/>
      <c r="C68" s="119" t="s">
        <v>459</v>
      </c>
      <c r="D68" s="118"/>
      <c r="E68" s="118"/>
      <c r="F68" s="85"/>
      <c r="G68" s="85">
        <f t="shared" si="0"/>
        <v>0</v>
      </c>
    </row>
    <row r="69" spans="1:7" ht="42.75" x14ac:dyDescent="0.2">
      <c r="A69" s="114">
        <v>15</v>
      </c>
      <c r="B69" s="114"/>
      <c r="C69" s="86" t="s">
        <v>633</v>
      </c>
      <c r="D69" s="115">
        <v>1460</v>
      </c>
      <c r="E69" s="116" t="s">
        <v>60</v>
      </c>
      <c r="F69" s="85">
        <v>200</v>
      </c>
      <c r="G69" s="85">
        <f t="shared" ref="G69:G91" si="1">D69*F69</f>
        <v>292000</v>
      </c>
    </row>
    <row r="70" spans="1:7" x14ac:dyDescent="0.2">
      <c r="A70" s="114">
        <v>16</v>
      </c>
      <c r="B70" s="114"/>
      <c r="C70" s="117" t="s">
        <v>460</v>
      </c>
      <c r="D70" s="115">
        <v>340</v>
      </c>
      <c r="E70" s="116" t="s">
        <v>60</v>
      </c>
      <c r="F70" s="85">
        <v>450</v>
      </c>
      <c r="G70" s="85">
        <f t="shared" si="1"/>
        <v>153000</v>
      </c>
    </row>
    <row r="71" spans="1:7" x14ac:dyDescent="0.2">
      <c r="A71" s="114">
        <v>17</v>
      </c>
      <c r="B71" s="114"/>
      <c r="C71" s="117" t="s">
        <v>461</v>
      </c>
      <c r="D71" s="115">
        <v>36</v>
      </c>
      <c r="E71" s="116" t="s">
        <v>60</v>
      </c>
      <c r="F71" s="85">
        <v>650</v>
      </c>
      <c r="G71" s="85">
        <f t="shared" si="1"/>
        <v>23400</v>
      </c>
    </row>
    <row r="72" spans="1:7" ht="42.75" x14ac:dyDescent="0.2">
      <c r="A72" s="114">
        <v>18</v>
      </c>
      <c r="B72" s="114"/>
      <c r="C72" s="86" t="s">
        <v>634</v>
      </c>
      <c r="D72" s="115">
        <v>40</v>
      </c>
      <c r="E72" s="116" t="s">
        <v>60</v>
      </c>
      <c r="F72" s="85">
        <v>750</v>
      </c>
      <c r="G72" s="85">
        <f t="shared" si="1"/>
        <v>30000</v>
      </c>
    </row>
    <row r="73" spans="1:7" ht="42.75" x14ac:dyDescent="0.2">
      <c r="A73" s="114">
        <v>19</v>
      </c>
      <c r="B73" s="114"/>
      <c r="C73" s="86" t="s">
        <v>635</v>
      </c>
      <c r="D73" s="115">
        <v>10</v>
      </c>
      <c r="E73" s="116" t="s">
        <v>60</v>
      </c>
      <c r="F73" s="85">
        <v>850</v>
      </c>
      <c r="G73" s="85">
        <f t="shared" si="1"/>
        <v>8500</v>
      </c>
    </row>
    <row r="74" spans="1:7" ht="42.75" x14ac:dyDescent="0.2">
      <c r="A74" s="114">
        <v>20</v>
      </c>
      <c r="B74" s="114"/>
      <c r="C74" s="117" t="s">
        <v>462</v>
      </c>
      <c r="D74" s="130">
        <v>320</v>
      </c>
      <c r="E74" s="136" t="s">
        <v>60</v>
      </c>
      <c r="F74" s="85">
        <v>920</v>
      </c>
      <c r="G74" s="85">
        <f t="shared" si="1"/>
        <v>294400</v>
      </c>
    </row>
    <row r="75" spans="1:7" ht="42.75" x14ac:dyDescent="0.2">
      <c r="A75" s="114">
        <v>21</v>
      </c>
      <c r="B75" s="114"/>
      <c r="C75" s="86" t="s">
        <v>636</v>
      </c>
      <c r="D75" s="130">
        <v>40</v>
      </c>
      <c r="E75" s="136" t="s">
        <v>60</v>
      </c>
      <c r="F75" s="85">
        <v>1200</v>
      </c>
      <c r="G75" s="85">
        <f t="shared" si="1"/>
        <v>48000</v>
      </c>
    </row>
    <row r="76" spans="1:7" ht="42.75" x14ac:dyDescent="0.2">
      <c r="A76" s="114">
        <v>22</v>
      </c>
      <c r="B76" s="114"/>
      <c r="C76" s="86" t="s">
        <v>637</v>
      </c>
      <c r="D76" s="130">
        <v>40</v>
      </c>
      <c r="E76" s="136" t="s">
        <v>60</v>
      </c>
      <c r="F76" s="85">
        <v>1800</v>
      </c>
      <c r="G76" s="85">
        <f t="shared" si="1"/>
        <v>72000</v>
      </c>
    </row>
    <row r="77" spans="1:7" ht="44.25" x14ac:dyDescent="0.2">
      <c r="A77" s="114">
        <v>23</v>
      </c>
      <c r="B77" s="114"/>
      <c r="C77" s="86" t="s">
        <v>625</v>
      </c>
      <c r="D77" s="115">
        <v>8</v>
      </c>
      <c r="E77" s="116" t="s">
        <v>43</v>
      </c>
      <c r="F77" s="85">
        <v>9000</v>
      </c>
      <c r="G77" s="85">
        <f t="shared" si="1"/>
        <v>72000</v>
      </c>
    </row>
    <row r="78" spans="1:7" ht="44.25" x14ac:dyDescent="0.2">
      <c r="A78" s="114">
        <v>24</v>
      </c>
      <c r="B78" s="114"/>
      <c r="C78" s="86" t="s">
        <v>606</v>
      </c>
      <c r="D78" s="115">
        <v>1</v>
      </c>
      <c r="E78" s="116" t="s">
        <v>43</v>
      </c>
      <c r="F78" s="85">
        <v>12000</v>
      </c>
      <c r="G78" s="85">
        <f t="shared" si="1"/>
        <v>12000</v>
      </c>
    </row>
    <row r="79" spans="1:7" ht="72.75" x14ac:dyDescent="0.2">
      <c r="A79" s="114">
        <v>25</v>
      </c>
      <c r="B79" s="114"/>
      <c r="C79" s="86" t="s">
        <v>638</v>
      </c>
      <c r="D79" s="130">
        <v>560</v>
      </c>
      <c r="E79" s="136" t="s">
        <v>43</v>
      </c>
      <c r="F79" s="85">
        <v>600</v>
      </c>
      <c r="G79" s="85">
        <f t="shared" si="1"/>
        <v>336000</v>
      </c>
    </row>
    <row r="80" spans="1:7" ht="72.75" x14ac:dyDescent="0.2">
      <c r="A80" s="114">
        <v>26</v>
      </c>
      <c r="B80" s="114"/>
      <c r="C80" s="86" t="s">
        <v>639</v>
      </c>
      <c r="D80" s="130">
        <v>36</v>
      </c>
      <c r="E80" s="136" t="s">
        <v>43</v>
      </c>
      <c r="F80" s="85">
        <v>750</v>
      </c>
      <c r="G80" s="85">
        <f t="shared" si="1"/>
        <v>27000</v>
      </c>
    </row>
    <row r="81" spans="1:7" ht="58.5" x14ac:dyDescent="0.2">
      <c r="A81" s="114">
        <v>27</v>
      </c>
      <c r="B81" s="114"/>
      <c r="C81" s="86" t="s">
        <v>630</v>
      </c>
      <c r="D81" s="115">
        <v>1</v>
      </c>
      <c r="E81" s="116" t="s">
        <v>43</v>
      </c>
      <c r="F81" s="85">
        <v>2000</v>
      </c>
      <c r="G81" s="85">
        <f t="shared" si="1"/>
        <v>2000</v>
      </c>
    </row>
    <row r="82" spans="1:7" ht="86.25" x14ac:dyDescent="0.2">
      <c r="A82" s="114">
        <v>28</v>
      </c>
      <c r="B82" s="114"/>
      <c r="C82" s="86" t="s">
        <v>640</v>
      </c>
      <c r="D82" s="130">
        <v>2</v>
      </c>
      <c r="E82" s="136" t="s">
        <v>43</v>
      </c>
      <c r="F82" s="85">
        <v>17740</v>
      </c>
      <c r="G82" s="85">
        <f t="shared" si="1"/>
        <v>35480</v>
      </c>
    </row>
    <row r="83" spans="1:7" ht="129" x14ac:dyDescent="0.2">
      <c r="A83" s="114">
        <v>29</v>
      </c>
      <c r="B83" s="114"/>
      <c r="C83" s="86" t="s">
        <v>641</v>
      </c>
      <c r="D83" s="86"/>
      <c r="E83" s="86"/>
      <c r="F83" s="85"/>
      <c r="G83" s="85">
        <f t="shared" si="1"/>
        <v>0</v>
      </c>
    </row>
    <row r="84" spans="1:7" x14ac:dyDescent="0.25">
      <c r="A84" s="138"/>
      <c r="B84" s="138"/>
      <c r="C84" s="117" t="s">
        <v>463</v>
      </c>
      <c r="D84" s="115">
        <v>560</v>
      </c>
      <c r="E84" s="116" t="s">
        <v>43</v>
      </c>
      <c r="F84" s="85">
        <v>1633</v>
      </c>
      <c r="G84" s="85">
        <f t="shared" si="1"/>
        <v>914480</v>
      </c>
    </row>
    <row r="85" spans="1:7" ht="44.25" x14ac:dyDescent="0.2">
      <c r="A85" s="114">
        <v>30</v>
      </c>
      <c r="B85" s="114"/>
      <c r="C85" s="86" t="s">
        <v>642</v>
      </c>
      <c r="D85" s="115">
        <v>560</v>
      </c>
      <c r="E85" s="116" t="s">
        <v>43</v>
      </c>
      <c r="F85" s="85">
        <v>207</v>
      </c>
      <c r="G85" s="85">
        <f t="shared" si="1"/>
        <v>115920</v>
      </c>
    </row>
    <row r="86" spans="1:7" ht="57" x14ac:dyDescent="0.2">
      <c r="A86" s="114">
        <v>31</v>
      </c>
      <c r="B86" s="114"/>
      <c r="C86" s="117" t="s">
        <v>457</v>
      </c>
      <c r="D86" s="130">
        <v>1</v>
      </c>
      <c r="E86" s="136" t="s">
        <v>43</v>
      </c>
      <c r="F86" s="85">
        <v>600</v>
      </c>
      <c r="G86" s="85">
        <f t="shared" si="1"/>
        <v>600</v>
      </c>
    </row>
    <row r="87" spans="1:7" x14ac:dyDescent="0.25">
      <c r="A87" s="138"/>
      <c r="B87" s="138"/>
      <c r="C87" s="143" t="s">
        <v>464</v>
      </c>
      <c r="D87" s="138"/>
      <c r="E87" s="138"/>
      <c r="F87" s="85"/>
      <c r="G87" s="85"/>
    </row>
    <row r="88" spans="1:7" ht="57.75" x14ac:dyDescent="0.2">
      <c r="A88" s="114">
        <v>32</v>
      </c>
      <c r="B88" s="114"/>
      <c r="C88" s="86" t="s">
        <v>643</v>
      </c>
      <c r="D88" s="80"/>
      <c r="E88" s="80"/>
      <c r="F88" s="85"/>
      <c r="G88" s="85"/>
    </row>
    <row r="89" spans="1:7" x14ac:dyDescent="0.2">
      <c r="A89" s="116" t="s">
        <v>465</v>
      </c>
      <c r="B89" s="116"/>
      <c r="C89" s="117" t="s">
        <v>644</v>
      </c>
      <c r="D89" s="115">
        <v>24</v>
      </c>
      <c r="E89" s="116" t="s">
        <v>58</v>
      </c>
      <c r="F89" s="85">
        <v>2500</v>
      </c>
      <c r="G89" s="85">
        <f t="shared" si="1"/>
        <v>60000</v>
      </c>
    </row>
    <row r="90" spans="1:7" x14ac:dyDescent="0.2">
      <c r="A90" s="116" t="s">
        <v>62</v>
      </c>
      <c r="B90" s="116"/>
      <c r="C90" s="117" t="s">
        <v>645</v>
      </c>
      <c r="D90" s="115">
        <v>16</v>
      </c>
      <c r="E90" s="116" t="s">
        <v>58</v>
      </c>
      <c r="F90" s="85">
        <v>2200</v>
      </c>
      <c r="G90" s="85">
        <f t="shared" si="1"/>
        <v>35200</v>
      </c>
    </row>
    <row r="91" spans="1:7" ht="71.25" x14ac:dyDescent="0.2">
      <c r="A91" s="114">
        <v>33</v>
      </c>
      <c r="B91" s="114"/>
      <c r="C91" s="86" t="s">
        <v>646</v>
      </c>
      <c r="D91" s="130">
        <v>6</v>
      </c>
      <c r="E91" s="136" t="s">
        <v>58</v>
      </c>
      <c r="F91" s="85">
        <v>3500</v>
      </c>
      <c r="G91" s="85">
        <f t="shared" si="1"/>
        <v>21000</v>
      </c>
    </row>
    <row r="92" spans="1:7" x14ac:dyDescent="0.2">
      <c r="A92" s="133"/>
      <c r="B92" s="133"/>
      <c r="C92" s="180" t="s">
        <v>756</v>
      </c>
      <c r="D92" s="181"/>
      <c r="E92" s="182"/>
      <c r="F92" s="133"/>
      <c r="G92" s="183">
        <f>SUM(G4:G91)</f>
        <v>5920283.0999999996</v>
      </c>
    </row>
    <row r="93" spans="1:7" x14ac:dyDescent="0.2">
      <c r="A93" s="226"/>
      <c r="B93" s="226"/>
      <c r="C93" s="227" t="s">
        <v>466</v>
      </c>
      <c r="D93" s="226"/>
      <c r="E93" s="226"/>
      <c r="F93" s="226"/>
      <c r="G93" s="226"/>
    </row>
    <row r="94" spans="1:7" ht="57" x14ac:dyDescent="0.2">
      <c r="A94" s="120">
        <v>1</v>
      </c>
      <c r="B94" s="120"/>
      <c r="C94" s="228" t="s">
        <v>467</v>
      </c>
      <c r="D94" s="39"/>
      <c r="E94" s="39"/>
      <c r="F94" s="39"/>
      <c r="G94" s="39"/>
    </row>
    <row r="95" spans="1:7" ht="71.25" x14ac:dyDescent="0.2">
      <c r="A95" s="233">
        <v>1.1000000000000001</v>
      </c>
      <c r="B95" s="233"/>
      <c r="C95" s="142" t="s">
        <v>468</v>
      </c>
      <c r="D95" s="127">
        <v>11</v>
      </c>
      <c r="E95" s="151" t="s">
        <v>58</v>
      </c>
      <c r="F95" s="204"/>
      <c r="G95" s="204"/>
    </row>
    <row r="96" spans="1:7" ht="57" x14ac:dyDescent="0.2">
      <c r="A96" s="233"/>
      <c r="B96" s="233"/>
      <c r="C96" s="117" t="s">
        <v>469</v>
      </c>
      <c r="D96" s="115">
        <v>11</v>
      </c>
      <c r="E96" s="116" t="s">
        <v>58</v>
      </c>
      <c r="F96" s="86"/>
      <c r="G96" s="86"/>
    </row>
    <row r="97" spans="1:7" ht="85.5" x14ac:dyDescent="0.2">
      <c r="A97" s="233"/>
      <c r="B97" s="233"/>
      <c r="C97" s="117" t="s">
        <v>470</v>
      </c>
      <c r="D97" s="130">
        <v>11</v>
      </c>
      <c r="E97" s="136" t="s">
        <v>58</v>
      </c>
      <c r="F97" s="86"/>
      <c r="G97" s="86"/>
    </row>
    <row r="98" spans="1:7" ht="57" x14ac:dyDescent="0.2">
      <c r="A98" s="234"/>
      <c r="B98" s="234"/>
      <c r="C98" s="117" t="s">
        <v>471</v>
      </c>
      <c r="D98" s="115">
        <v>330</v>
      </c>
      <c r="E98" s="116" t="s">
        <v>58</v>
      </c>
      <c r="F98" s="86"/>
      <c r="G98" s="86"/>
    </row>
    <row r="99" spans="1:7" ht="85.5" x14ac:dyDescent="0.2">
      <c r="A99" s="240">
        <v>1.2</v>
      </c>
      <c r="B99" s="240"/>
      <c r="C99" s="86" t="s">
        <v>647</v>
      </c>
      <c r="D99" s="130">
        <v>5</v>
      </c>
      <c r="E99" s="136" t="s">
        <v>58</v>
      </c>
      <c r="F99" s="86"/>
      <c r="G99" s="86"/>
    </row>
    <row r="100" spans="1:7" ht="57" x14ac:dyDescent="0.2">
      <c r="A100" s="233"/>
      <c r="B100" s="233"/>
      <c r="C100" s="117" t="s">
        <v>469</v>
      </c>
      <c r="D100" s="115">
        <v>5</v>
      </c>
      <c r="E100" s="116" t="s">
        <v>58</v>
      </c>
      <c r="F100" s="86"/>
      <c r="G100" s="86"/>
    </row>
    <row r="101" spans="1:7" ht="85.5" x14ac:dyDescent="0.2">
      <c r="A101" s="233"/>
      <c r="B101" s="233"/>
      <c r="C101" s="86" t="s">
        <v>648</v>
      </c>
      <c r="D101" s="130">
        <v>5</v>
      </c>
      <c r="E101" s="136" t="s">
        <v>58</v>
      </c>
      <c r="F101" s="80"/>
      <c r="G101" s="80"/>
    </row>
    <row r="102" spans="1:7" ht="57" x14ac:dyDescent="0.2">
      <c r="A102" s="234"/>
      <c r="B102" s="234"/>
      <c r="C102" s="117" t="s">
        <v>471</v>
      </c>
      <c r="D102" s="130">
        <v>180</v>
      </c>
      <c r="E102" s="136" t="s">
        <v>58</v>
      </c>
      <c r="F102" s="80"/>
      <c r="G102" s="80"/>
    </row>
    <row r="103" spans="1:7" x14ac:dyDescent="0.25">
      <c r="A103" s="138"/>
      <c r="B103" s="138"/>
      <c r="C103" s="143" t="s">
        <v>472</v>
      </c>
      <c r="D103" s="138"/>
      <c r="E103" s="138"/>
      <c r="F103" s="138"/>
      <c r="G103" s="138"/>
    </row>
    <row r="104" spans="1:7" ht="272.25" x14ac:dyDescent="0.2">
      <c r="A104" s="114">
        <v>2</v>
      </c>
      <c r="B104" s="114"/>
      <c r="C104" s="86" t="s">
        <v>649</v>
      </c>
      <c r="D104" s="86"/>
      <c r="E104" s="86"/>
      <c r="F104" s="86"/>
      <c r="G104" s="86"/>
    </row>
    <row r="105" spans="1:7" ht="71.25" x14ac:dyDescent="0.2">
      <c r="A105" s="144">
        <v>2.1</v>
      </c>
      <c r="B105" s="144"/>
      <c r="C105" s="117" t="s">
        <v>473</v>
      </c>
      <c r="D105" s="115">
        <v>497</v>
      </c>
      <c r="E105" s="116" t="s">
        <v>58</v>
      </c>
      <c r="F105" s="86"/>
      <c r="G105" s="86"/>
    </row>
    <row r="106" spans="1:7" ht="57" x14ac:dyDescent="0.2">
      <c r="A106" s="144">
        <v>2.2000000000000002</v>
      </c>
      <c r="B106" s="144"/>
      <c r="C106" s="117" t="s">
        <v>474</v>
      </c>
      <c r="D106" s="115">
        <v>353</v>
      </c>
      <c r="E106" s="116" t="s">
        <v>58</v>
      </c>
      <c r="F106" s="86"/>
      <c r="G106" s="86"/>
    </row>
    <row r="107" spans="1:7" ht="71.25" x14ac:dyDescent="0.2">
      <c r="A107" s="144">
        <v>2.2999999999999998</v>
      </c>
      <c r="B107" s="144"/>
      <c r="C107" s="86" t="s">
        <v>650</v>
      </c>
      <c r="D107" s="130">
        <v>1100</v>
      </c>
      <c r="E107" s="136" t="s">
        <v>58</v>
      </c>
      <c r="F107" s="80"/>
      <c r="G107" s="145"/>
    </row>
    <row r="108" spans="1:7" ht="42.75" x14ac:dyDescent="0.2">
      <c r="A108" s="144">
        <v>2.4</v>
      </c>
      <c r="B108" s="144"/>
      <c r="C108" s="117" t="s">
        <v>475</v>
      </c>
      <c r="D108" s="115">
        <v>718</v>
      </c>
      <c r="E108" s="116" t="s">
        <v>58</v>
      </c>
      <c r="F108" s="80"/>
      <c r="G108" s="80"/>
    </row>
    <row r="109" spans="1:7" ht="42.75" x14ac:dyDescent="0.2">
      <c r="A109" s="144">
        <v>2.5</v>
      </c>
      <c r="B109" s="144"/>
      <c r="C109" s="86" t="s">
        <v>651</v>
      </c>
      <c r="D109" s="115">
        <v>157</v>
      </c>
      <c r="E109" s="116" t="s">
        <v>58</v>
      </c>
      <c r="F109" s="80"/>
      <c r="G109" s="80"/>
    </row>
    <row r="110" spans="1:7" ht="42.75" x14ac:dyDescent="0.2">
      <c r="A110" s="144">
        <v>2.6</v>
      </c>
      <c r="B110" s="144"/>
      <c r="C110" s="86" t="s">
        <v>652</v>
      </c>
      <c r="D110" s="115">
        <v>247</v>
      </c>
      <c r="E110" s="116" t="s">
        <v>58</v>
      </c>
      <c r="F110" s="80"/>
      <c r="G110" s="80"/>
    </row>
    <row r="111" spans="1:7" x14ac:dyDescent="0.25">
      <c r="A111" s="144">
        <v>2.7</v>
      </c>
      <c r="B111" s="144"/>
      <c r="C111" s="117" t="s">
        <v>476</v>
      </c>
      <c r="D111" s="115">
        <v>36</v>
      </c>
      <c r="E111" s="116" t="s">
        <v>58</v>
      </c>
      <c r="F111" s="138"/>
      <c r="G111" s="138"/>
    </row>
    <row r="112" spans="1:7" x14ac:dyDescent="0.25">
      <c r="A112" s="144">
        <v>2.8</v>
      </c>
      <c r="B112" s="144"/>
      <c r="C112" s="117" t="s">
        <v>477</v>
      </c>
      <c r="D112" s="115">
        <v>26</v>
      </c>
      <c r="E112" s="116" t="s">
        <v>58</v>
      </c>
      <c r="F112" s="138"/>
      <c r="G112" s="138"/>
    </row>
    <row r="113" spans="1:7" ht="42.75" x14ac:dyDescent="0.2">
      <c r="A113" s="144">
        <v>2.9</v>
      </c>
      <c r="B113" s="144"/>
      <c r="C113" s="86" t="s">
        <v>653</v>
      </c>
      <c r="D113" s="115">
        <v>10</v>
      </c>
      <c r="E113" s="116" t="s">
        <v>43</v>
      </c>
      <c r="F113" s="80"/>
      <c r="G113" s="80"/>
    </row>
    <row r="114" spans="1:7" ht="57" x14ac:dyDescent="0.2">
      <c r="A114" s="115">
        <v>2.1</v>
      </c>
      <c r="B114" s="115"/>
      <c r="C114" s="86" t="s">
        <v>654</v>
      </c>
      <c r="D114" s="115">
        <v>500</v>
      </c>
      <c r="E114" s="116" t="s">
        <v>478</v>
      </c>
      <c r="F114" s="80"/>
      <c r="G114" s="80"/>
    </row>
    <row r="115" spans="1:7" ht="42.75" x14ac:dyDescent="0.2">
      <c r="A115" s="115">
        <v>2.11</v>
      </c>
      <c r="B115" s="115"/>
      <c r="C115" s="117" t="s">
        <v>479</v>
      </c>
      <c r="D115" s="115">
        <v>155</v>
      </c>
      <c r="E115" s="116" t="s">
        <v>478</v>
      </c>
      <c r="F115" s="86"/>
      <c r="G115" s="86"/>
    </row>
    <row r="116" spans="1:7" ht="28.5" x14ac:dyDescent="0.25">
      <c r="A116" s="115">
        <v>2.12</v>
      </c>
      <c r="B116" s="115"/>
      <c r="C116" s="117" t="s">
        <v>480</v>
      </c>
      <c r="D116" s="115">
        <v>51</v>
      </c>
      <c r="E116" s="116" t="s">
        <v>58</v>
      </c>
      <c r="F116" s="138"/>
      <c r="G116" s="138"/>
    </row>
    <row r="117" spans="1:7" ht="42.75" x14ac:dyDescent="0.2">
      <c r="A117" s="115">
        <v>2.13</v>
      </c>
      <c r="B117" s="115"/>
      <c r="C117" s="86" t="s">
        <v>655</v>
      </c>
      <c r="D117" s="115">
        <v>1305</v>
      </c>
      <c r="E117" s="116" t="s">
        <v>478</v>
      </c>
      <c r="F117" s="80"/>
      <c r="G117" s="80"/>
    </row>
    <row r="118" spans="1:7" ht="28.5" x14ac:dyDescent="0.25">
      <c r="A118" s="115">
        <v>2.14</v>
      </c>
      <c r="B118" s="115"/>
      <c r="C118" s="117" t="s">
        <v>481</v>
      </c>
      <c r="D118" s="115">
        <v>116</v>
      </c>
      <c r="E118" s="116" t="s">
        <v>58</v>
      </c>
      <c r="F118" s="138"/>
      <c r="G118" s="138"/>
    </row>
    <row r="119" spans="1:7" ht="28.5" x14ac:dyDescent="0.25">
      <c r="A119" s="115">
        <v>2.15</v>
      </c>
      <c r="B119" s="115"/>
      <c r="C119" s="117" t="s">
        <v>482</v>
      </c>
      <c r="D119" s="115">
        <v>2720</v>
      </c>
      <c r="E119" s="116" t="s">
        <v>478</v>
      </c>
      <c r="F119" s="138"/>
      <c r="G119" s="138"/>
    </row>
    <row r="120" spans="1:7" ht="28.5" x14ac:dyDescent="0.25">
      <c r="A120" s="115">
        <v>2.16</v>
      </c>
      <c r="B120" s="115"/>
      <c r="C120" s="117" t="s">
        <v>483</v>
      </c>
      <c r="D120" s="115">
        <v>1</v>
      </c>
      <c r="E120" s="116" t="s">
        <v>58</v>
      </c>
      <c r="F120" s="138"/>
      <c r="G120" s="138"/>
    </row>
    <row r="121" spans="1:7" ht="28.5" x14ac:dyDescent="0.25">
      <c r="A121" s="146">
        <v>2.17</v>
      </c>
      <c r="B121" s="146"/>
      <c r="C121" s="147" t="s">
        <v>484</v>
      </c>
      <c r="D121" s="146">
        <v>1</v>
      </c>
      <c r="E121" s="148" t="s">
        <v>58</v>
      </c>
      <c r="F121" s="149"/>
      <c r="G121" s="149"/>
    </row>
    <row r="122" spans="1:7" ht="57" x14ac:dyDescent="0.2">
      <c r="A122" s="150">
        <v>2.1800000000000002</v>
      </c>
      <c r="B122" s="150"/>
      <c r="C122" s="142" t="s">
        <v>485</v>
      </c>
      <c r="D122" s="127">
        <v>1</v>
      </c>
      <c r="E122" s="151" t="s">
        <v>58</v>
      </c>
      <c r="F122" s="152"/>
      <c r="G122" s="152"/>
    </row>
    <row r="123" spans="1:7" ht="57" x14ac:dyDescent="0.2">
      <c r="A123" s="115">
        <v>2.19</v>
      </c>
      <c r="B123" s="115"/>
      <c r="C123" s="86" t="s">
        <v>656</v>
      </c>
      <c r="D123" s="115">
        <v>1</v>
      </c>
      <c r="E123" s="116" t="s">
        <v>58</v>
      </c>
      <c r="F123" s="80"/>
      <c r="G123" s="80"/>
    </row>
    <row r="124" spans="1:7" ht="57" x14ac:dyDescent="0.2">
      <c r="A124" s="115">
        <v>2.2000000000000002</v>
      </c>
      <c r="B124" s="115"/>
      <c r="C124" s="86" t="s">
        <v>657</v>
      </c>
      <c r="D124" s="115">
        <v>1</v>
      </c>
      <c r="E124" s="116" t="s">
        <v>58</v>
      </c>
      <c r="F124" s="80"/>
      <c r="G124" s="80"/>
    </row>
    <row r="125" spans="1:7" ht="28.5" x14ac:dyDescent="0.25">
      <c r="A125" s="115">
        <v>2.21</v>
      </c>
      <c r="B125" s="115"/>
      <c r="C125" s="117" t="s">
        <v>486</v>
      </c>
      <c r="D125" s="115">
        <v>10</v>
      </c>
      <c r="E125" s="116" t="s">
        <v>478</v>
      </c>
      <c r="F125" s="138"/>
      <c r="G125" s="138"/>
    </row>
    <row r="126" spans="1:7" ht="28.5" x14ac:dyDescent="0.25">
      <c r="A126" s="115">
        <v>2.2200000000000002</v>
      </c>
      <c r="B126" s="115"/>
      <c r="C126" s="117" t="s">
        <v>487</v>
      </c>
      <c r="D126" s="115">
        <v>10</v>
      </c>
      <c r="E126" s="116" t="s">
        <v>478</v>
      </c>
      <c r="F126" s="138"/>
      <c r="G126" s="138"/>
    </row>
    <row r="127" spans="1:7" ht="28.5" x14ac:dyDescent="0.25">
      <c r="A127" s="115">
        <v>2.23</v>
      </c>
      <c r="B127" s="115"/>
      <c r="C127" s="117" t="s">
        <v>488</v>
      </c>
      <c r="D127" s="115">
        <v>10</v>
      </c>
      <c r="E127" s="116" t="s">
        <v>478</v>
      </c>
      <c r="F127" s="138"/>
      <c r="G127" s="138"/>
    </row>
    <row r="128" spans="1:7" x14ac:dyDescent="0.25">
      <c r="A128" s="153" t="s">
        <v>489</v>
      </c>
      <c r="B128" s="153"/>
      <c r="C128" s="143" t="s">
        <v>490</v>
      </c>
      <c r="D128" s="138"/>
      <c r="E128" s="138"/>
      <c r="F128" s="138"/>
      <c r="G128" s="138"/>
    </row>
    <row r="129" spans="1:7" ht="156.75" x14ac:dyDescent="0.2">
      <c r="A129" s="154">
        <v>3</v>
      </c>
      <c r="B129" s="154"/>
      <c r="C129" s="117" t="s">
        <v>491</v>
      </c>
      <c r="D129" s="86"/>
      <c r="E129" s="86"/>
      <c r="F129" s="86"/>
      <c r="G129" s="86"/>
    </row>
    <row r="130" spans="1:7" x14ac:dyDescent="0.25">
      <c r="A130" s="144">
        <v>3.1</v>
      </c>
      <c r="B130" s="144"/>
      <c r="C130" s="117" t="s">
        <v>492</v>
      </c>
      <c r="D130" s="115">
        <v>750</v>
      </c>
      <c r="E130" s="116" t="s">
        <v>478</v>
      </c>
      <c r="F130" s="138"/>
      <c r="G130" s="138"/>
    </row>
    <row r="131" spans="1:7" ht="42.75" x14ac:dyDescent="0.2">
      <c r="A131" s="154">
        <v>4</v>
      </c>
      <c r="B131" s="154"/>
      <c r="C131" s="86" t="s">
        <v>658</v>
      </c>
      <c r="D131" s="80"/>
      <c r="E131" s="80"/>
      <c r="F131" s="80"/>
      <c r="G131" s="80"/>
    </row>
    <row r="132" spans="1:7" ht="57" x14ac:dyDescent="0.2">
      <c r="A132" s="144">
        <v>4.0999999999999996</v>
      </c>
      <c r="B132" s="144"/>
      <c r="C132" s="117" t="s">
        <v>493</v>
      </c>
      <c r="D132" s="130">
        <v>4900</v>
      </c>
      <c r="E132" s="136" t="s">
        <v>478</v>
      </c>
      <c r="F132" s="80"/>
      <c r="G132" s="80"/>
    </row>
    <row r="133" spans="1:7" x14ac:dyDescent="0.25">
      <c r="A133" s="153" t="s">
        <v>494</v>
      </c>
      <c r="B133" s="153"/>
      <c r="C133" s="143" t="s">
        <v>495</v>
      </c>
      <c r="D133" s="138"/>
      <c r="E133" s="138"/>
      <c r="F133" s="138"/>
      <c r="G133" s="138"/>
    </row>
    <row r="134" spans="1:7" ht="85.5" x14ac:dyDescent="0.2">
      <c r="A134" s="154">
        <v>5</v>
      </c>
      <c r="B134" s="154"/>
      <c r="C134" s="117" t="s">
        <v>496</v>
      </c>
      <c r="D134" s="86"/>
      <c r="E134" s="86"/>
      <c r="F134" s="86"/>
      <c r="G134" s="86"/>
    </row>
    <row r="135" spans="1:7" x14ac:dyDescent="0.25">
      <c r="A135" s="144">
        <v>5.0999999999999996</v>
      </c>
      <c r="B135" s="144"/>
      <c r="C135" s="117" t="s">
        <v>497</v>
      </c>
      <c r="D135" s="115">
        <v>80</v>
      </c>
      <c r="E135" s="116" t="s">
        <v>478</v>
      </c>
      <c r="F135" s="138"/>
      <c r="G135" s="138"/>
    </row>
    <row r="136" spans="1:7" x14ac:dyDescent="0.25">
      <c r="A136" s="144">
        <v>5.2</v>
      </c>
      <c r="B136" s="144"/>
      <c r="C136" s="117" t="s">
        <v>498</v>
      </c>
      <c r="D136" s="115">
        <v>60</v>
      </c>
      <c r="E136" s="116" t="s">
        <v>478</v>
      </c>
      <c r="F136" s="138"/>
      <c r="G136" s="138"/>
    </row>
    <row r="137" spans="1:7" ht="128.25" x14ac:dyDescent="0.2">
      <c r="A137" s="144">
        <v>5.3</v>
      </c>
      <c r="B137" s="144"/>
      <c r="C137" s="86" t="s">
        <v>659</v>
      </c>
      <c r="D137" s="130">
        <v>3000</v>
      </c>
      <c r="E137" s="136" t="s">
        <v>499</v>
      </c>
      <c r="F137" s="86"/>
      <c r="G137" s="86"/>
    </row>
    <row r="138" spans="1:7" ht="99.75" x14ac:dyDescent="0.2">
      <c r="A138" s="154">
        <v>6</v>
      </c>
      <c r="B138" s="154"/>
      <c r="C138" s="117" t="s">
        <v>500</v>
      </c>
      <c r="D138" s="86"/>
      <c r="E138" s="86"/>
      <c r="F138" s="86"/>
      <c r="G138" s="86"/>
    </row>
    <row r="139" spans="1:7" x14ac:dyDescent="0.25">
      <c r="A139" s="144">
        <v>6.1</v>
      </c>
      <c r="B139" s="144"/>
      <c r="C139" s="117" t="s">
        <v>501</v>
      </c>
      <c r="D139" s="115">
        <v>81</v>
      </c>
      <c r="E139" s="116" t="s">
        <v>43</v>
      </c>
      <c r="F139" s="138"/>
      <c r="G139" s="138"/>
    </row>
    <row r="140" spans="1:7" x14ac:dyDescent="0.25">
      <c r="A140" s="144">
        <v>6.2</v>
      </c>
      <c r="B140" s="144"/>
      <c r="C140" s="117" t="s">
        <v>502</v>
      </c>
      <c r="D140" s="115">
        <v>10</v>
      </c>
      <c r="E140" s="116" t="s">
        <v>43</v>
      </c>
      <c r="F140" s="138"/>
      <c r="G140" s="138"/>
    </row>
    <row r="141" spans="1:7" x14ac:dyDescent="0.25">
      <c r="A141" s="153" t="s">
        <v>503</v>
      </c>
      <c r="B141" s="153"/>
      <c r="C141" s="143" t="s">
        <v>504</v>
      </c>
      <c r="D141" s="138"/>
      <c r="E141" s="138"/>
      <c r="F141" s="138"/>
      <c r="G141" s="138"/>
    </row>
    <row r="142" spans="1:7" ht="28.5" x14ac:dyDescent="0.25">
      <c r="A142" s="144">
        <v>1</v>
      </c>
      <c r="B142" s="144"/>
      <c r="C142" s="117" t="s">
        <v>505</v>
      </c>
      <c r="D142" s="138"/>
      <c r="E142" s="138"/>
      <c r="F142" s="138"/>
      <c r="G142" s="138"/>
    </row>
    <row r="143" spans="1:7" ht="86.25" x14ac:dyDescent="0.2">
      <c r="A143" s="116" t="s">
        <v>506</v>
      </c>
      <c r="B143" s="116"/>
      <c r="C143" s="86" t="s">
        <v>660</v>
      </c>
      <c r="D143" s="115">
        <v>3</v>
      </c>
      <c r="E143" s="116" t="s">
        <v>43</v>
      </c>
      <c r="F143" s="86"/>
      <c r="G143" s="86"/>
    </row>
    <row r="144" spans="1:7" ht="42.75" x14ac:dyDescent="0.2">
      <c r="A144" s="116" t="s">
        <v>507</v>
      </c>
      <c r="B144" s="116"/>
      <c r="C144" s="117" t="s">
        <v>508</v>
      </c>
      <c r="D144" s="115">
        <v>3</v>
      </c>
      <c r="E144" s="116" t="s">
        <v>43</v>
      </c>
      <c r="F144" s="86"/>
      <c r="G144" s="86"/>
    </row>
    <row r="145" spans="1:7" x14ac:dyDescent="0.25">
      <c r="A145" s="138"/>
      <c r="B145" s="138"/>
      <c r="C145" s="143" t="s">
        <v>509</v>
      </c>
      <c r="D145" s="138"/>
      <c r="E145" s="138"/>
      <c r="F145" s="138"/>
      <c r="G145" s="138"/>
    </row>
    <row r="146" spans="1:7" ht="71.25" x14ac:dyDescent="0.2">
      <c r="A146" s="240">
        <v>1.1000000000000001</v>
      </c>
      <c r="B146" s="240"/>
      <c r="C146" s="86" t="s">
        <v>661</v>
      </c>
      <c r="D146" s="130">
        <v>1</v>
      </c>
      <c r="E146" s="136" t="s">
        <v>58</v>
      </c>
      <c r="F146" s="80"/>
      <c r="G146" s="80"/>
    </row>
    <row r="147" spans="1:7" x14ac:dyDescent="0.25">
      <c r="A147" s="233"/>
      <c r="B147" s="233"/>
      <c r="C147" s="117" t="s">
        <v>510</v>
      </c>
      <c r="D147" s="138"/>
      <c r="E147" s="138"/>
      <c r="F147" s="138"/>
      <c r="G147" s="138"/>
    </row>
    <row r="148" spans="1:7" ht="114" x14ac:dyDescent="0.2">
      <c r="A148" s="233"/>
      <c r="B148" s="233"/>
      <c r="C148" s="117" t="s">
        <v>511</v>
      </c>
      <c r="D148" s="130">
        <v>1</v>
      </c>
      <c r="E148" s="136" t="s">
        <v>58</v>
      </c>
      <c r="F148" s="86"/>
      <c r="G148" s="86"/>
    </row>
    <row r="149" spans="1:7" x14ac:dyDescent="0.25">
      <c r="A149" s="233"/>
      <c r="B149" s="233"/>
      <c r="C149" s="117" t="s">
        <v>512</v>
      </c>
      <c r="D149" s="138"/>
      <c r="E149" s="138"/>
      <c r="F149" s="138"/>
      <c r="G149" s="138"/>
    </row>
    <row r="150" spans="1:7" ht="57" x14ac:dyDescent="0.2">
      <c r="A150" s="234"/>
      <c r="B150" s="234"/>
      <c r="C150" s="86" t="s">
        <v>662</v>
      </c>
      <c r="D150" s="115">
        <v>2</v>
      </c>
      <c r="E150" s="116" t="s">
        <v>58</v>
      </c>
      <c r="F150" s="80"/>
      <c r="G150" s="80"/>
    </row>
    <row r="151" spans="1:7" x14ac:dyDescent="0.25">
      <c r="A151" s="138"/>
      <c r="B151" s="138"/>
      <c r="C151" s="143" t="s">
        <v>513</v>
      </c>
      <c r="D151" s="138"/>
      <c r="E151" s="138"/>
      <c r="F151" s="138"/>
      <c r="G151" s="138"/>
    </row>
    <row r="152" spans="1:7" ht="71.25" x14ac:dyDescent="0.2">
      <c r="A152" s="240">
        <v>1.1000000000000001</v>
      </c>
      <c r="B152" s="240"/>
      <c r="C152" s="86" t="s">
        <v>663</v>
      </c>
      <c r="D152" s="115">
        <v>1</v>
      </c>
      <c r="E152" s="116" t="s">
        <v>58</v>
      </c>
      <c r="F152" s="86"/>
      <c r="G152" s="86"/>
    </row>
    <row r="153" spans="1:7" x14ac:dyDescent="0.2">
      <c r="A153" s="233"/>
      <c r="B153" s="233"/>
      <c r="C153" s="117" t="s">
        <v>510</v>
      </c>
      <c r="D153" s="80"/>
      <c r="E153" s="80"/>
      <c r="F153" s="80"/>
      <c r="G153" s="80"/>
    </row>
    <row r="154" spans="1:7" ht="57" x14ac:dyDescent="0.2">
      <c r="A154" s="233"/>
      <c r="B154" s="233"/>
      <c r="C154" s="86" t="s">
        <v>664</v>
      </c>
      <c r="D154" s="130">
        <v>2</v>
      </c>
      <c r="E154" s="136" t="s">
        <v>58</v>
      </c>
      <c r="F154" s="80"/>
      <c r="G154" s="80"/>
    </row>
    <row r="155" spans="1:7" x14ac:dyDescent="0.25">
      <c r="A155" s="233"/>
      <c r="B155" s="233"/>
      <c r="C155" s="117" t="s">
        <v>512</v>
      </c>
      <c r="D155" s="138"/>
      <c r="E155" s="138"/>
      <c r="F155" s="138"/>
      <c r="G155" s="138"/>
    </row>
    <row r="156" spans="1:7" ht="42.75" x14ac:dyDescent="0.2">
      <c r="A156" s="234"/>
      <c r="B156" s="234"/>
      <c r="C156" s="117" t="s">
        <v>514</v>
      </c>
      <c r="D156" s="115">
        <v>1</v>
      </c>
      <c r="E156" s="116" t="s">
        <v>58</v>
      </c>
      <c r="F156" s="80"/>
      <c r="G156" s="80"/>
    </row>
    <row r="157" spans="1:7" ht="57" x14ac:dyDescent="0.2">
      <c r="A157" s="80"/>
      <c r="B157" s="80"/>
      <c r="C157" s="86" t="s">
        <v>665</v>
      </c>
      <c r="D157" s="115">
        <v>2</v>
      </c>
      <c r="E157" s="116" t="s">
        <v>58</v>
      </c>
      <c r="F157" s="80"/>
      <c r="G157" s="80"/>
    </row>
    <row r="158" spans="1:7" x14ac:dyDescent="0.25">
      <c r="A158" s="149"/>
      <c r="B158" s="149"/>
      <c r="C158" s="140" t="s">
        <v>515</v>
      </c>
      <c r="D158" s="149"/>
      <c r="E158" s="149"/>
      <c r="F158" s="149"/>
      <c r="G158" s="149"/>
    </row>
    <row r="159" spans="1:7" ht="71.25" x14ac:dyDescent="0.2">
      <c r="A159" s="233">
        <v>1.1000000000000001</v>
      </c>
      <c r="B159" s="233"/>
      <c r="C159" s="100" t="s">
        <v>663</v>
      </c>
      <c r="D159" s="127">
        <v>1</v>
      </c>
      <c r="E159" s="151" t="s">
        <v>58</v>
      </c>
      <c r="F159" s="152"/>
      <c r="G159" s="152"/>
    </row>
    <row r="160" spans="1:7" x14ac:dyDescent="0.25">
      <c r="A160" s="233"/>
      <c r="B160" s="233"/>
      <c r="C160" s="117" t="s">
        <v>510</v>
      </c>
      <c r="D160" s="138"/>
      <c r="E160" s="138"/>
      <c r="F160" s="138"/>
      <c r="G160" s="138"/>
    </row>
    <row r="161" spans="1:7" ht="57" x14ac:dyDescent="0.2">
      <c r="A161" s="233"/>
      <c r="B161" s="233"/>
      <c r="C161" s="86" t="s">
        <v>662</v>
      </c>
      <c r="D161" s="115">
        <v>1</v>
      </c>
      <c r="E161" s="116" t="s">
        <v>58</v>
      </c>
      <c r="F161" s="80"/>
      <c r="G161" s="80"/>
    </row>
    <row r="162" spans="1:7" x14ac:dyDescent="0.25">
      <c r="A162" s="234"/>
      <c r="B162" s="234"/>
      <c r="C162" s="117" t="s">
        <v>512</v>
      </c>
      <c r="D162" s="138"/>
      <c r="E162" s="138"/>
      <c r="F162" s="138"/>
      <c r="G162" s="138"/>
    </row>
    <row r="163" spans="1:7" ht="57" x14ac:dyDescent="0.2">
      <c r="A163" s="80"/>
      <c r="B163" s="80"/>
      <c r="C163" s="86" t="s">
        <v>665</v>
      </c>
      <c r="D163" s="115">
        <v>2</v>
      </c>
      <c r="E163" s="116" t="s">
        <v>58</v>
      </c>
      <c r="F163" s="80"/>
      <c r="G163" s="80"/>
    </row>
    <row r="164" spans="1:7" ht="409.5" x14ac:dyDescent="0.2">
      <c r="A164" s="155">
        <v>2</v>
      </c>
      <c r="B164" s="155"/>
      <c r="C164" s="86" t="s">
        <v>666</v>
      </c>
      <c r="D164" s="130">
        <v>4</v>
      </c>
      <c r="E164" s="136" t="s">
        <v>58</v>
      </c>
      <c r="F164" s="86"/>
      <c r="G164" s="86"/>
    </row>
    <row r="165" spans="1:7" x14ac:dyDescent="0.25">
      <c r="A165" s="138"/>
      <c r="B165" s="138"/>
      <c r="C165" s="143" t="s">
        <v>516</v>
      </c>
      <c r="D165" s="115">
        <v>9</v>
      </c>
      <c r="E165" s="116" t="s">
        <v>58</v>
      </c>
      <c r="F165" s="138"/>
      <c r="G165" s="138"/>
    </row>
    <row r="166" spans="1:7" x14ac:dyDescent="0.25">
      <c r="A166" s="153" t="s">
        <v>213</v>
      </c>
      <c r="B166" s="153"/>
      <c r="C166" s="143" t="s">
        <v>517</v>
      </c>
      <c r="D166" s="138"/>
      <c r="E166" s="138"/>
      <c r="F166" s="235"/>
      <c r="G166" s="236"/>
    </row>
    <row r="167" spans="1:7" ht="142.5" x14ac:dyDescent="0.2">
      <c r="A167" s="114">
        <v>1</v>
      </c>
      <c r="B167" s="114"/>
      <c r="C167" s="117" t="s">
        <v>518</v>
      </c>
      <c r="D167" s="130">
        <v>339</v>
      </c>
      <c r="E167" s="136" t="s">
        <v>58</v>
      </c>
      <c r="F167" s="86"/>
      <c r="G167" s="86"/>
    </row>
    <row r="168" spans="1:7" ht="156.75" x14ac:dyDescent="0.2">
      <c r="A168" s="114">
        <v>2</v>
      </c>
      <c r="B168" s="114"/>
      <c r="C168" s="117" t="s">
        <v>519</v>
      </c>
      <c r="D168" s="130">
        <v>292</v>
      </c>
      <c r="E168" s="136" t="s">
        <v>58</v>
      </c>
      <c r="F168" s="86"/>
      <c r="G168" s="86"/>
    </row>
    <row r="169" spans="1:7" ht="156.75" x14ac:dyDescent="0.2">
      <c r="A169" s="114">
        <v>3</v>
      </c>
      <c r="B169" s="114"/>
      <c r="C169" s="86" t="s">
        <v>667</v>
      </c>
      <c r="D169" s="130">
        <v>132</v>
      </c>
      <c r="E169" s="136" t="s">
        <v>58</v>
      </c>
      <c r="F169" s="86"/>
      <c r="G169" s="86"/>
    </row>
    <row r="170" spans="1:7" ht="42.75" x14ac:dyDescent="0.2">
      <c r="A170" s="80"/>
      <c r="B170" s="80"/>
      <c r="C170" s="86" t="s">
        <v>668</v>
      </c>
      <c r="D170" s="115">
        <v>12</v>
      </c>
      <c r="E170" s="116" t="s">
        <v>58</v>
      </c>
      <c r="F170" s="80"/>
      <c r="G170" s="80"/>
    </row>
    <row r="171" spans="1:7" ht="42.75" x14ac:dyDescent="0.2">
      <c r="A171" s="114">
        <v>4</v>
      </c>
      <c r="B171" s="114"/>
      <c r="C171" s="86" t="s">
        <v>669</v>
      </c>
      <c r="D171" s="115">
        <v>51</v>
      </c>
      <c r="E171" s="116" t="s">
        <v>58</v>
      </c>
      <c r="F171" s="80"/>
      <c r="G171" s="80"/>
    </row>
    <row r="172" spans="1:7" ht="42.75" x14ac:dyDescent="0.2">
      <c r="A172" s="114">
        <v>5</v>
      </c>
      <c r="B172" s="114"/>
      <c r="C172" s="86" t="s">
        <v>670</v>
      </c>
      <c r="D172" s="115">
        <v>248</v>
      </c>
      <c r="E172" s="116" t="s">
        <v>58</v>
      </c>
      <c r="F172" s="80"/>
      <c r="G172" s="80"/>
    </row>
    <row r="173" spans="1:7" ht="42.75" x14ac:dyDescent="0.2">
      <c r="A173" s="114">
        <v>6</v>
      </c>
      <c r="B173" s="114"/>
      <c r="C173" s="86" t="s">
        <v>670</v>
      </c>
      <c r="D173" s="115">
        <v>28</v>
      </c>
      <c r="E173" s="116" t="s">
        <v>58</v>
      </c>
      <c r="F173" s="80"/>
      <c r="G173" s="80"/>
    </row>
    <row r="174" spans="1:7" ht="71.25" x14ac:dyDescent="0.2">
      <c r="A174" s="114">
        <v>7</v>
      </c>
      <c r="B174" s="114"/>
      <c r="C174" s="86" t="s">
        <v>671</v>
      </c>
      <c r="D174" s="130">
        <v>44</v>
      </c>
      <c r="E174" s="136" t="s">
        <v>58</v>
      </c>
      <c r="F174" s="80"/>
      <c r="G174" s="80"/>
    </row>
    <row r="175" spans="1:7" ht="128.25" x14ac:dyDescent="0.2">
      <c r="A175" s="114">
        <v>8</v>
      </c>
      <c r="B175" s="114"/>
      <c r="C175" s="117" t="s">
        <v>520</v>
      </c>
      <c r="D175" s="130">
        <v>11</v>
      </c>
      <c r="E175" s="136" t="s">
        <v>58</v>
      </c>
      <c r="F175" s="86"/>
      <c r="G175" s="86"/>
    </row>
    <row r="176" spans="1:7" ht="128.25" x14ac:dyDescent="0.2">
      <c r="A176" s="114">
        <v>9</v>
      </c>
      <c r="B176" s="114"/>
      <c r="C176" s="117" t="s">
        <v>521</v>
      </c>
      <c r="D176" s="130">
        <v>7</v>
      </c>
      <c r="E176" s="136" t="s">
        <v>58</v>
      </c>
      <c r="F176" s="86"/>
      <c r="G176" s="86"/>
    </row>
    <row r="177" spans="1:7" x14ac:dyDescent="0.25">
      <c r="A177" s="149"/>
      <c r="B177" s="149"/>
      <c r="C177" s="140" t="s">
        <v>522</v>
      </c>
      <c r="D177" s="149"/>
      <c r="E177" s="149"/>
      <c r="F177" s="149"/>
      <c r="G177" s="149"/>
    </row>
    <row r="178" spans="1:7" x14ac:dyDescent="0.25">
      <c r="A178" s="156"/>
      <c r="B178" s="156"/>
      <c r="C178" s="157" t="s">
        <v>523</v>
      </c>
      <c r="D178" s="156"/>
      <c r="E178" s="156"/>
      <c r="F178" s="156"/>
      <c r="G178" s="156"/>
    </row>
    <row r="179" spans="1:7" ht="114" x14ac:dyDescent="0.2">
      <c r="A179" s="154">
        <v>1</v>
      </c>
      <c r="B179" s="154"/>
      <c r="C179" s="86" t="s">
        <v>672</v>
      </c>
      <c r="D179" s="115">
        <v>1</v>
      </c>
      <c r="E179" s="114">
        <v>1</v>
      </c>
      <c r="F179" s="86"/>
      <c r="G179" s="86"/>
    </row>
    <row r="180" spans="1:7" ht="228" x14ac:dyDescent="0.2">
      <c r="A180" s="114">
        <v>2</v>
      </c>
      <c r="B180" s="114"/>
      <c r="C180" s="86" t="s">
        <v>673</v>
      </c>
      <c r="D180" s="130">
        <v>1</v>
      </c>
      <c r="E180" s="158">
        <v>1</v>
      </c>
      <c r="F180" s="86"/>
      <c r="G180" s="86"/>
    </row>
    <row r="181" spans="1:7" ht="99.75" x14ac:dyDescent="0.2">
      <c r="A181" s="114">
        <v>3</v>
      </c>
      <c r="B181" s="114"/>
      <c r="C181" s="86" t="s">
        <v>674</v>
      </c>
      <c r="D181" s="86"/>
      <c r="E181" s="86"/>
      <c r="F181" s="86"/>
      <c r="G181" s="86"/>
    </row>
    <row r="182" spans="1:7" ht="313.5" x14ac:dyDescent="0.2">
      <c r="A182" s="154">
        <v>4</v>
      </c>
      <c r="B182" s="154"/>
      <c r="C182" s="86" t="s">
        <v>675</v>
      </c>
      <c r="D182" s="130">
        <v>1</v>
      </c>
      <c r="E182" s="158">
        <v>1</v>
      </c>
      <c r="F182" s="86"/>
      <c r="G182" s="86"/>
    </row>
    <row r="183" spans="1:7" ht="71.25" x14ac:dyDescent="0.2">
      <c r="A183" s="114">
        <v>5</v>
      </c>
      <c r="B183" s="114"/>
      <c r="C183" s="86" t="s">
        <v>676</v>
      </c>
      <c r="D183" s="130">
        <v>85</v>
      </c>
      <c r="E183" s="136" t="s">
        <v>166</v>
      </c>
      <c r="F183" s="80"/>
      <c r="G183" s="80"/>
    </row>
    <row r="184" spans="1:7" ht="57" x14ac:dyDescent="0.2">
      <c r="A184" s="80"/>
      <c r="B184" s="80"/>
      <c r="C184" s="86" t="s">
        <v>677</v>
      </c>
      <c r="D184" s="80"/>
      <c r="E184" s="80"/>
      <c r="F184" s="80"/>
      <c r="G184" s="80"/>
    </row>
    <row r="185" spans="1:7" ht="57" x14ac:dyDescent="0.2">
      <c r="A185" s="114">
        <v>6</v>
      </c>
      <c r="B185" s="114"/>
      <c r="C185" s="86" t="s">
        <v>678</v>
      </c>
      <c r="D185" s="115">
        <v>2</v>
      </c>
      <c r="E185" s="116" t="s">
        <v>58</v>
      </c>
      <c r="F185" s="80"/>
      <c r="G185" s="80"/>
    </row>
    <row r="186" spans="1:7" ht="57" x14ac:dyDescent="0.2">
      <c r="A186" s="114">
        <v>7</v>
      </c>
      <c r="B186" s="114"/>
      <c r="C186" s="86" t="s">
        <v>679</v>
      </c>
      <c r="D186" s="115">
        <v>6</v>
      </c>
      <c r="E186" s="116" t="s">
        <v>58</v>
      </c>
      <c r="F186" s="80"/>
      <c r="G186" s="80"/>
    </row>
    <row r="187" spans="1:7" ht="100.5" x14ac:dyDescent="0.2">
      <c r="A187" s="154">
        <v>8</v>
      </c>
      <c r="B187" s="154"/>
      <c r="C187" s="86" t="s">
        <v>680</v>
      </c>
      <c r="D187" s="86"/>
      <c r="E187" s="86"/>
      <c r="F187" s="86"/>
      <c r="G187" s="86"/>
    </row>
    <row r="188" spans="1:7" ht="145.5" x14ac:dyDescent="0.2">
      <c r="A188" s="86"/>
      <c r="B188" s="86"/>
      <c r="C188" s="86" t="s">
        <v>681</v>
      </c>
      <c r="D188" s="86"/>
      <c r="E188" s="86"/>
      <c r="F188" s="86"/>
      <c r="G188" s="86"/>
    </row>
    <row r="189" spans="1:7" ht="128.25" x14ac:dyDescent="0.2">
      <c r="A189" s="144">
        <v>8.1</v>
      </c>
      <c r="B189" s="144"/>
      <c r="C189" s="86" t="s">
        <v>682</v>
      </c>
      <c r="D189" s="130">
        <v>25</v>
      </c>
      <c r="E189" s="136" t="s">
        <v>58</v>
      </c>
      <c r="F189" s="86"/>
      <c r="G189" s="86"/>
    </row>
    <row r="190" spans="1:7" ht="71.25" x14ac:dyDescent="0.2">
      <c r="A190" s="144">
        <v>8.1999999999999993</v>
      </c>
      <c r="B190" s="144"/>
      <c r="C190" s="86" t="s">
        <v>683</v>
      </c>
      <c r="D190" s="130">
        <v>1200</v>
      </c>
      <c r="E190" s="136" t="s">
        <v>456</v>
      </c>
      <c r="F190" s="80"/>
      <c r="G190" s="80"/>
    </row>
    <row r="191" spans="1:7" ht="71.25" x14ac:dyDescent="0.2">
      <c r="A191" s="144">
        <v>8.3000000000000007</v>
      </c>
      <c r="B191" s="144"/>
      <c r="C191" s="86" t="s">
        <v>684</v>
      </c>
      <c r="D191" s="130">
        <v>270</v>
      </c>
      <c r="E191" s="136" t="s">
        <v>456</v>
      </c>
      <c r="F191" s="80"/>
      <c r="G191" s="80"/>
    </row>
    <row r="192" spans="1:7" ht="71.25" x14ac:dyDescent="0.2">
      <c r="A192" s="144">
        <v>8.4</v>
      </c>
      <c r="B192" s="144"/>
      <c r="C192" s="117" t="s">
        <v>524</v>
      </c>
      <c r="D192" s="115">
        <v>200</v>
      </c>
      <c r="E192" s="116" t="s">
        <v>166</v>
      </c>
      <c r="F192" s="86"/>
      <c r="G192" s="86"/>
    </row>
    <row r="193" spans="1:7" ht="85.5" x14ac:dyDescent="0.2">
      <c r="A193" s="144">
        <v>8.5</v>
      </c>
      <c r="B193" s="144"/>
      <c r="C193" s="117" t="s">
        <v>525</v>
      </c>
      <c r="D193" s="115">
        <v>4</v>
      </c>
      <c r="E193" s="116" t="s">
        <v>58</v>
      </c>
      <c r="F193" s="86"/>
      <c r="G193" s="86"/>
    </row>
    <row r="194" spans="1:7" ht="71.25" x14ac:dyDescent="0.2">
      <c r="A194" s="144">
        <v>8.6</v>
      </c>
      <c r="B194" s="144"/>
      <c r="C194" s="86" t="s">
        <v>685</v>
      </c>
      <c r="D194" s="130">
        <v>150</v>
      </c>
      <c r="E194" s="136" t="s">
        <v>166</v>
      </c>
      <c r="F194" s="80"/>
      <c r="G194" s="80"/>
    </row>
    <row r="195" spans="1:7" ht="71.25" x14ac:dyDescent="0.2">
      <c r="A195" s="144">
        <v>8.6999999999999993</v>
      </c>
      <c r="B195" s="144"/>
      <c r="C195" s="117" t="s">
        <v>526</v>
      </c>
      <c r="D195" s="115">
        <v>240</v>
      </c>
      <c r="E195" s="116" t="s">
        <v>456</v>
      </c>
      <c r="F195" s="86"/>
      <c r="G195" s="86"/>
    </row>
    <row r="196" spans="1:7" ht="71.25" x14ac:dyDescent="0.2">
      <c r="A196" s="159">
        <v>8.8000000000000007</v>
      </c>
      <c r="B196" s="159"/>
      <c r="C196" s="99" t="s">
        <v>686</v>
      </c>
      <c r="D196" s="160">
        <v>150</v>
      </c>
      <c r="E196" s="161" t="s">
        <v>478</v>
      </c>
      <c r="F196" s="139"/>
      <c r="G196" s="139"/>
    </row>
    <row r="197" spans="1:7" ht="71.25" x14ac:dyDescent="0.2">
      <c r="A197" s="162">
        <v>8.9</v>
      </c>
      <c r="B197" s="162"/>
      <c r="C197" s="100" t="s">
        <v>687</v>
      </c>
      <c r="D197" s="150">
        <v>1</v>
      </c>
      <c r="E197" s="163" t="s">
        <v>478</v>
      </c>
      <c r="F197" s="100"/>
      <c r="G197" s="100"/>
    </row>
    <row r="198" spans="1:7" x14ac:dyDescent="0.25">
      <c r="A198" s="138"/>
      <c r="B198" s="138"/>
      <c r="C198" s="143" t="s">
        <v>527</v>
      </c>
      <c r="D198" s="138"/>
      <c r="E198" s="138"/>
      <c r="F198" s="138"/>
      <c r="G198" s="138"/>
    </row>
    <row r="199" spans="1:7" ht="42.75" x14ac:dyDescent="0.2">
      <c r="A199" s="114">
        <v>9</v>
      </c>
      <c r="B199" s="114"/>
      <c r="C199" s="86" t="s">
        <v>688</v>
      </c>
      <c r="D199" s="115">
        <v>2</v>
      </c>
      <c r="E199" s="116" t="s">
        <v>61</v>
      </c>
      <c r="F199" s="80"/>
      <c r="G199" s="80"/>
    </row>
    <row r="200" spans="1:7" ht="85.5" x14ac:dyDescent="0.2">
      <c r="A200" s="114">
        <v>10</v>
      </c>
      <c r="B200" s="114"/>
      <c r="C200" s="117" t="s">
        <v>528</v>
      </c>
      <c r="D200" s="130">
        <v>2</v>
      </c>
      <c r="E200" s="136" t="s">
        <v>58</v>
      </c>
      <c r="F200" s="86"/>
      <c r="G200" s="86"/>
    </row>
    <row r="201" spans="1:7" ht="57" x14ac:dyDescent="0.2">
      <c r="A201" s="114">
        <v>11</v>
      </c>
      <c r="B201" s="114"/>
      <c r="C201" s="86" t="s">
        <v>689</v>
      </c>
      <c r="D201" s="115">
        <v>5</v>
      </c>
      <c r="E201" s="116" t="s">
        <v>529</v>
      </c>
      <c r="F201" s="80"/>
      <c r="G201" s="80"/>
    </row>
    <row r="202" spans="1:7" ht="42.75" x14ac:dyDescent="0.2">
      <c r="A202" s="114">
        <v>12</v>
      </c>
      <c r="B202" s="114"/>
      <c r="C202" s="86" t="s">
        <v>690</v>
      </c>
      <c r="D202" s="115">
        <v>2</v>
      </c>
      <c r="E202" s="116" t="s">
        <v>58</v>
      </c>
      <c r="F202" s="80"/>
      <c r="G202" s="80"/>
    </row>
    <row r="203" spans="1:7" ht="99.75" x14ac:dyDescent="0.2">
      <c r="A203" s="114">
        <v>13</v>
      </c>
      <c r="B203" s="114"/>
      <c r="C203" s="86" t="s">
        <v>691</v>
      </c>
      <c r="D203" s="115">
        <v>12</v>
      </c>
      <c r="E203" s="116" t="s">
        <v>43</v>
      </c>
      <c r="F203" s="86"/>
      <c r="G203" s="86"/>
    </row>
    <row r="204" spans="1:7" x14ac:dyDescent="0.25">
      <c r="A204" s="138"/>
      <c r="B204" s="138"/>
      <c r="C204" s="143" t="s">
        <v>530</v>
      </c>
      <c r="D204" s="138"/>
      <c r="E204" s="138"/>
      <c r="F204" s="138"/>
      <c r="G204" s="138"/>
    </row>
    <row r="205" spans="1:7" ht="313.5" x14ac:dyDescent="0.2">
      <c r="A205" s="154">
        <v>14</v>
      </c>
      <c r="B205" s="154"/>
      <c r="C205" s="117" t="s">
        <v>531</v>
      </c>
      <c r="D205" s="130">
        <v>2</v>
      </c>
      <c r="E205" s="136" t="s">
        <v>58</v>
      </c>
      <c r="F205" s="86"/>
      <c r="G205" s="86"/>
    </row>
    <row r="206" spans="1:7" ht="85.5" x14ac:dyDescent="0.2">
      <c r="A206" s="114">
        <v>15</v>
      </c>
      <c r="B206" s="114"/>
      <c r="C206" s="117" t="s">
        <v>532</v>
      </c>
      <c r="D206" s="115">
        <v>1</v>
      </c>
      <c r="E206" s="116" t="s">
        <v>58</v>
      </c>
      <c r="F206" s="86"/>
      <c r="G206" s="86"/>
    </row>
    <row r="207" spans="1:7" ht="28.5" x14ac:dyDescent="0.2">
      <c r="A207" s="114">
        <v>20</v>
      </c>
      <c r="B207" s="114"/>
      <c r="C207" s="117" t="s">
        <v>533</v>
      </c>
      <c r="D207" s="115">
        <v>2</v>
      </c>
      <c r="E207" s="116" t="s">
        <v>17</v>
      </c>
      <c r="F207" s="80"/>
      <c r="G207" s="80"/>
    </row>
    <row r="208" spans="1:7" x14ac:dyDescent="0.25">
      <c r="A208" s="138"/>
      <c r="B208" s="138"/>
      <c r="C208" s="143" t="s">
        <v>534</v>
      </c>
      <c r="D208" s="138"/>
      <c r="E208" s="138"/>
      <c r="F208" s="138"/>
      <c r="G208" s="138"/>
    </row>
    <row r="209" spans="1:7" ht="256.5" x14ac:dyDescent="0.2">
      <c r="A209" s="154">
        <v>21</v>
      </c>
      <c r="B209" s="154"/>
      <c r="C209" s="117" t="s">
        <v>535</v>
      </c>
      <c r="D209" s="130">
        <v>1</v>
      </c>
      <c r="E209" s="136" t="s">
        <v>59</v>
      </c>
      <c r="F209" s="86"/>
      <c r="G209" s="86"/>
    </row>
    <row r="210" spans="1:7" x14ac:dyDescent="0.25">
      <c r="A210" s="138"/>
      <c r="B210" s="138"/>
      <c r="C210" s="143" t="s">
        <v>536</v>
      </c>
      <c r="D210" s="138"/>
      <c r="E210" s="138"/>
      <c r="F210" s="138"/>
      <c r="G210" s="138"/>
    </row>
    <row r="211" spans="1:7" ht="42.75" x14ac:dyDescent="0.2">
      <c r="A211" s="114">
        <v>22</v>
      </c>
      <c r="B211" s="114"/>
      <c r="C211" s="86" t="s">
        <v>692</v>
      </c>
      <c r="D211" s="80"/>
      <c r="E211" s="80"/>
      <c r="F211" s="80"/>
      <c r="G211" s="80"/>
    </row>
    <row r="212" spans="1:7" ht="42.75" x14ac:dyDescent="0.2">
      <c r="A212" s="80"/>
      <c r="B212" s="80"/>
      <c r="C212" s="86" t="s">
        <v>693</v>
      </c>
      <c r="D212" s="115">
        <v>1</v>
      </c>
      <c r="E212" s="116" t="s">
        <v>43</v>
      </c>
      <c r="F212" s="80"/>
      <c r="G212" s="80"/>
    </row>
    <row r="213" spans="1:7" x14ac:dyDescent="0.25">
      <c r="A213" s="138"/>
      <c r="B213" s="138"/>
      <c r="C213" s="237" t="s">
        <v>537</v>
      </c>
      <c r="D213" s="238"/>
      <c r="E213" s="238"/>
      <c r="F213" s="238"/>
      <c r="G213" s="239"/>
    </row>
    <row r="214" spans="1:7" ht="28.5" x14ac:dyDescent="0.25">
      <c r="A214" s="114">
        <v>23</v>
      </c>
      <c r="B214" s="114"/>
      <c r="C214" s="117" t="s">
        <v>538</v>
      </c>
      <c r="D214" s="115">
        <v>1</v>
      </c>
      <c r="E214" s="116" t="s">
        <v>43</v>
      </c>
      <c r="F214" s="138"/>
      <c r="G214" s="138"/>
    </row>
    <row r="215" spans="1:7" ht="128.25" x14ac:dyDescent="0.2">
      <c r="A215" s="164">
        <v>24</v>
      </c>
      <c r="B215" s="164"/>
      <c r="C215" s="117" t="s">
        <v>539</v>
      </c>
      <c r="D215" s="130">
        <v>1</v>
      </c>
      <c r="E215" s="136" t="s">
        <v>43</v>
      </c>
      <c r="F215" s="86"/>
      <c r="G215" s="86"/>
    </row>
    <row r="216" spans="1:7" x14ac:dyDescent="0.25">
      <c r="A216" s="138"/>
      <c r="B216" s="138"/>
      <c r="C216" s="143" t="s">
        <v>540</v>
      </c>
      <c r="D216" s="138"/>
      <c r="E216" s="138"/>
      <c r="F216" s="138"/>
      <c r="G216" s="138"/>
    </row>
    <row r="217" spans="1:7" ht="256.5" x14ac:dyDescent="0.2">
      <c r="A217" s="86"/>
      <c r="B217" s="86"/>
      <c r="C217" s="117" t="s">
        <v>541</v>
      </c>
      <c r="D217" s="86"/>
      <c r="E217" s="86"/>
      <c r="F217" s="86"/>
      <c r="G217" s="86"/>
    </row>
    <row r="218" spans="1:7" x14ac:dyDescent="0.25">
      <c r="A218" s="165">
        <v>25</v>
      </c>
      <c r="B218" s="165"/>
      <c r="C218" s="140" t="s">
        <v>542</v>
      </c>
      <c r="D218" s="149"/>
      <c r="E218" s="149"/>
      <c r="F218" s="149"/>
      <c r="G218" s="149"/>
    </row>
    <row r="219" spans="1:7" ht="85.5" x14ac:dyDescent="0.2">
      <c r="A219" s="162">
        <v>25.1</v>
      </c>
      <c r="B219" s="162"/>
      <c r="C219" s="142" t="s">
        <v>543</v>
      </c>
      <c r="D219" s="127">
        <v>95</v>
      </c>
      <c r="E219" s="151" t="s">
        <v>478</v>
      </c>
      <c r="F219" s="100"/>
      <c r="G219" s="100"/>
    </row>
    <row r="220" spans="1:7" ht="85.5" x14ac:dyDescent="0.2">
      <c r="A220" s="144">
        <v>25.2</v>
      </c>
      <c r="B220" s="144"/>
      <c r="C220" s="117" t="s">
        <v>544</v>
      </c>
      <c r="D220" s="115">
        <v>195</v>
      </c>
      <c r="E220" s="116" t="s">
        <v>478</v>
      </c>
      <c r="F220" s="86"/>
      <c r="G220" s="86"/>
    </row>
    <row r="221" spans="1:7" ht="85.5" x14ac:dyDescent="0.2">
      <c r="A221" s="144">
        <v>25.3</v>
      </c>
      <c r="B221" s="144"/>
      <c r="C221" s="117" t="s">
        <v>545</v>
      </c>
      <c r="D221" s="130">
        <v>126</v>
      </c>
      <c r="E221" s="136" t="s">
        <v>478</v>
      </c>
      <c r="F221" s="86"/>
      <c r="G221" s="86"/>
    </row>
    <row r="222" spans="1:7" ht="99.75" x14ac:dyDescent="0.2">
      <c r="A222" s="154">
        <v>26</v>
      </c>
      <c r="B222" s="154"/>
      <c r="C222" s="86" t="s">
        <v>694</v>
      </c>
      <c r="D222" s="86"/>
      <c r="E222" s="86"/>
      <c r="F222" s="86"/>
      <c r="G222" s="86"/>
    </row>
    <row r="223" spans="1:7" x14ac:dyDescent="0.25">
      <c r="A223" s="138"/>
      <c r="B223" s="138"/>
      <c r="C223" s="143" t="s">
        <v>542</v>
      </c>
      <c r="D223" s="138"/>
      <c r="E223" s="138"/>
      <c r="F223" s="138"/>
      <c r="G223" s="138"/>
    </row>
    <row r="224" spans="1:7" x14ac:dyDescent="0.25">
      <c r="A224" s="144">
        <v>26.1</v>
      </c>
      <c r="B224" s="144"/>
      <c r="C224" s="117" t="s">
        <v>546</v>
      </c>
      <c r="D224" s="115">
        <v>20</v>
      </c>
      <c r="E224" s="116" t="s">
        <v>43</v>
      </c>
      <c r="F224" s="138"/>
      <c r="G224" s="138"/>
    </row>
    <row r="225" spans="1:7" x14ac:dyDescent="0.25">
      <c r="A225" s="144">
        <v>26.2</v>
      </c>
      <c r="B225" s="144"/>
      <c r="C225" s="117" t="s">
        <v>547</v>
      </c>
      <c r="D225" s="115">
        <v>10</v>
      </c>
      <c r="E225" s="116" t="s">
        <v>43</v>
      </c>
      <c r="F225" s="138"/>
      <c r="G225" s="138"/>
    </row>
    <row r="226" spans="1:7" x14ac:dyDescent="0.25">
      <c r="A226" s="144">
        <v>26.3</v>
      </c>
      <c r="B226" s="144"/>
      <c r="C226" s="117" t="s">
        <v>548</v>
      </c>
      <c r="D226" s="115">
        <v>8</v>
      </c>
      <c r="E226" s="116" t="s">
        <v>43</v>
      </c>
      <c r="F226" s="138"/>
      <c r="G226" s="138"/>
    </row>
    <row r="227" spans="1:7" x14ac:dyDescent="0.25">
      <c r="A227" s="144">
        <v>26.4</v>
      </c>
      <c r="B227" s="144"/>
      <c r="C227" s="117" t="s">
        <v>549</v>
      </c>
      <c r="D227" s="115">
        <v>20</v>
      </c>
      <c r="E227" s="116" t="s">
        <v>43</v>
      </c>
      <c r="F227" s="138"/>
      <c r="G227" s="138"/>
    </row>
    <row r="228" spans="1:7" x14ac:dyDescent="0.25">
      <c r="A228" s="138"/>
      <c r="B228" s="138"/>
      <c r="C228" s="143" t="s">
        <v>550</v>
      </c>
      <c r="D228" s="138"/>
      <c r="E228" s="138"/>
      <c r="F228" s="138"/>
      <c r="G228" s="138"/>
    </row>
    <row r="229" spans="1:7" ht="42.75" x14ac:dyDescent="0.2">
      <c r="A229" s="154">
        <v>27</v>
      </c>
      <c r="B229" s="154"/>
      <c r="C229" s="86" t="s">
        <v>695</v>
      </c>
      <c r="D229" s="80"/>
      <c r="E229" s="80"/>
      <c r="F229" s="80"/>
      <c r="G229" s="80"/>
    </row>
    <row r="230" spans="1:7" ht="85.5" x14ac:dyDescent="0.2">
      <c r="A230" s="114">
        <v>28</v>
      </c>
      <c r="B230" s="114"/>
      <c r="C230" s="117" t="s">
        <v>551</v>
      </c>
      <c r="D230" s="115">
        <v>150</v>
      </c>
      <c r="E230" s="116" t="s">
        <v>478</v>
      </c>
      <c r="F230" s="86"/>
      <c r="G230" s="86"/>
    </row>
    <row r="231" spans="1:7" x14ac:dyDescent="0.25">
      <c r="A231" s="138"/>
      <c r="B231" s="138"/>
      <c r="C231" s="143" t="s">
        <v>552</v>
      </c>
      <c r="D231" s="138"/>
      <c r="E231" s="138"/>
      <c r="F231" s="138"/>
      <c r="G231" s="138"/>
    </row>
    <row r="232" spans="1:7" ht="85.5" x14ac:dyDescent="0.2">
      <c r="A232" s="154">
        <v>31</v>
      </c>
      <c r="B232" s="154"/>
      <c r="C232" s="86" t="s">
        <v>696</v>
      </c>
      <c r="D232" s="80"/>
      <c r="E232" s="80"/>
      <c r="F232" s="80"/>
      <c r="G232" s="80"/>
    </row>
    <row r="233" spans="1:7" ht="28.5" x14ac:dyDescent="0.2">
      <c r="A233" s="144">
        <v>31.1</v>
      </c>
      <c r="B233" s="144"/>
      <c r="C233" s="117" t="s">
        <v>553</v>
      </c>
      <c r="D233" s="115">
        <v>54</v>
      </c>
      <c r="E233" s="116" t="s">
        <v>58</v>
      </c>
      <c r="F233" s="80"/>
      <c r="G233" s="80"/>
    </row>
    <row r="234" spans="1:7" ht="128.25" x14ac:dyDescent="0.2">
      <c r="A234" s="144">
        <v>31.2</v>
      </c>
      <c r="B234" s="144"/>
      <c r="C234" s="86" t="s">
        <v>697</v>
      </c>
      <c r="D234" s="130">
        <v>54</v>
      </c>
      <c r="E234" s="136" t="s">
        <v>58</v>
      </c>
      <c r="F234" s="86"/>
      <c r="G234" s="86"/>
    </row>
    <row r="235" spans="1:7" x14ac:dyDescent="0.25">
      <c r="A235" s="138"/>
      <c r="B235" s="138"/>
      <c r="C235" s="138"/>
      <c r="D235" s="138"/>
      <c r="E235" s="138"/>
      <c r="F235" s="138"/>
      <c r="G235" s="138"/>
    </row>
    <row r="236" spans="1:7" x14ac:dyDescent="0.25">
      <c r="A236" s="138"/>
      <c r="B236" s="138"/>
      <c r="C236" s="143" t="s">
        <v>554</v>
      </c>
      <c r="D236" s="138"/>
      <c r="E236" s="138"/>
      <c r="F236" s="138"/>
      <c r="G236" s="138"/>
    </row>
    <row r="237" spans="1:7" ht="128.25" x14ac:dyDescent="0.2">
      <c r="A237" s="114">
        <v>32</v>
      </c>
      <c r="B237" s="114"/>
      <c r="C237" s="86" t="s">
        <v>698</v>
      </c>
      <c r="D237" s="130">
        <v>7</v>
      </c>
      <c r="E237" s="136" t="s">
        <v>43</v>
      </c>
      <c r="F237" s="86"/>
      <c r="G237" s="86"/>
    </row>
    <row r="238" spans="1:7" ht="28.5" x14ac:dyDescent="0.25">
      <c r="A238" s="114">
        <v>33</v>
      </c>
      <c r="B238" s="114"/>
      <c r="C238" s="117" t="s">
        <v>555</v>
      </c>
      <c r="D238" s="115">
        <v>1</v>
      </c>
      <c r="E238" s="116" t="s">
        <v>43</v>
      </c>
      <c r="F238" s="138"/>
      <c r="G238" s="138"/>
    </row>
    <row r="239" spans="1:7" ht="142.5" x14ac:dyDescent="0.2">
      <c r="A239" s="86"/>
      <c r="B239" s="86"/>
      <c r="C239" s="86" t="s">
        <v>699</v>
      </c>
      <c r="D239" s="130">
        <v>11</v>
      </c>
      <c r="E239" s="136" t="s">
        <v>43</v>
      </c>
      <c r="F239" s="86"/>
      <c r="G239" s="86"/>
    </row>
    <row r="240" spans="1:7" x14ac:dyDescent="0.25">
      <c r="B240" s="166"/>
      <c r="C240" s="167"/>
      <c r="D240" s="167"/>
      <c r="E240" s="168"/>
      <c r="F240" s="138"/>
      <c r="G240" s="138"/>
    </row>
    <row r="241" spans="1:7" ht="85.5" x14ac:dyDescent="0.2">
      <c r="A241" s="155">
        <v>1</v>
      </c>
      <c r="B241" s="155"/>
      <c r="C241" s="117" t="s">
        <v>556</v>
      </c>
      <c r="D241" s="86"/>
      <c r="E241" s="86"/>
      <c r="F241" s="86"/>
      <c r="G241" s="86"/>
    </row>
    <row r="242" spans="1:7" x14ac:dyDescent="0.25">
      <c r="A242" s="138"/>
      <c r="B242" s="138"/>
      <c r="C242" s="117" t="s">
        <v>557</v>
      </c>
      <c r="D242" s="115">
        <v>48</v>
      </c>
      <c r="E242" s="116" t="s">
        <v>58</v>
      </c>
      <c r="F242" s="138"/>
      <c r="G242" s="138"/>
    </row>
    <row r="243" spans="1:7" x14ac:dyDescent="0.25">
      <c r="A243" s="138"/>
      <c r="B243" s="138"/>
      <c r="C243" s="117" t="s">
        <v>558</v>
      </c>
      <c r="D243" s="115">
        <v>156</v>
      </c>
      <c r="E243" s="116" t="s">
        <v>58</v>
      </c>
      <c r="F243" s="138"/>
      <c r="G243" s="138"/>
    </row>
    <row r="244" spans="1:7" x14ac:dyDescent="0.25">
      <c r="A244" s="138"/>
      <c r="B244" s="138"/>
      <c r="C244" s="138"/>
      <c r="D244" s="138"/>
      <c r="E244" s="138"/>
      <c r="F244" s="149"/>
      <c r="G244" s="149"/>
    </row>
    <row r="245" spans="1:7" ht="142.5" x14ac:dyDescent="0.2">
      <c r="A245" s="155">
        <v>2</v>
      </c>
      <c r="B245" s="155"/>
      <c r="C245" s="117" t="s">
        <v>559</v>
      </c>
      <c r="D245" s="130">
        <v>2</v>
      </c>
      <c r="E245" s="132" t="s">
        <v>58</v>
      </c>
      <c r="F245" s="39"/>
      <c r="G245" s="39"/>
    </row>
    <row r="246" spans="1:7" x14ac:dyDescent="0.25">
      <c r="A246" s="138"/>
      <c r="B246" s="138"/>
      <c r="C246" s="138"/>
      <c r="D246" s="138"/>
      <c r="E246" s="169"/>
      <c r="F246" s="42"/>
      <c r="G246" s="42"/>
    </row>
    <row r="247" spans="1:7" x14ac:dyDescent="0.25">
      <c r="A247" s="170" t="s">
        <v>213</v>
      </c>
      <c r="B247" s="170"/>
      <c r="C247" s="140" t="s">
        <v>560</v>
      </c>
      <c r="D247" s="149"/>
      <c r="E247" s="171"/>
      <c r="F247" s="42"/>
      <c r="G247" s="42"/>
    </row>
    <row r="248" spans="1:7" ht="313.5" x14ac:dyDescent="0.2">
      <c r="A248" s="141">
        <v>1</v>
      </c>
      <c r="B248" s="141"/>
      <c r="C248" s="100" t="s">
        <v>700</v>
      </c>
      <c r="D248" s="127">
        <v>1</v>
      </c>
      <c r="E248" s="128" t="s">
        <v>43</v>
      </c>
      <c r="F248" s="172" t="s">
        <v>561</v>
      </c>
      <c r="G248" s="173"/>
    </row>
    <row r="249" spans="1:7" ht="313.5" x14ac:dyDescent="0.2">
      <c r="A249" s="114">
        <v>2</v>
      </c>
      <c r="B249" s="114"/>
      <c r="C249" s="86" t="s">
        <v>701</v>
      </c>
      <c r="D249" s="130">
        <v>1</v>
      </c>
      <c r="E249" s="132" t="s">
        <v>43</v>
      </c>
      <c r="F249" s="172" t="s">
        <v>561</v>
      </c>
      <c r="G249" s="173"/>
    </row>
    <row r="250" spans="1:7" ht="313.5" x14ac:dyDescent="0.2">
      <c r="A250" s="114">
        <v>3</v>
      </c>
      <c r="B250" s="114"/>
      <c r="C250" s="86" t="s">
        <v>702</v>
      </c>
      <c r="D250" s="130">
        <v>1</v>
      </c>
      <c r="E250" s="132" t="s">
        <v>43</v>
      </c>
      <c r="F250" s="172" t="s">
        <v>561</v>
      </c>
      <c r="G250" s="173"/>
    </row>
    <row r="251" spans="1:7" ht="313.5" x14ac:dyDescent="0.2">
      <c r="A251" s="114">
        <v>4</v>
      </c>
      <c r="B251" s="114"/>
      <c r="C251" s="86" t="s">
        <v>703</v>
      </c>
      <c r="D251" s="130">
        <v>1</v>
      </c>
      <c r="E251" s="132" t="s">
        <v>43</v>
      </c>
      <c r="F251" s="172" t="s">
        <v>561</v>
      </c>
      <c r="G251" s="173"/>
    </row>
    <row r="252" spans="1:7" ht="256.5" x14ac:dyDescent="0.2">
      <c r="A252" s="114">
        <v>5</v>
      </c>
      <c r="B252" s="114"/>
      <c r="C252" s="117" t="s">
        <v>562</v>
      </c>
      <c r="D252" s="130">
        <v>1</v>
      </c>
      <c r="E252" s="132" t="s">
        <v>43</v>
      </c>
      <c r="F252" s="172" t="s">
        <v>561</v>
      </c>
      <c r="G252" s="173"/>
    </row>
    <row r="253" spans="1:7" x14ac:dyDescent="0.25">
      <c r="A253" s="138"/>
      <c r="B253" s="138"/>
      <c r="C253" s="143" t="s">
        <v>563</v>
      </c>
      <c r="D253" s="138"/>
      <c r="E253" s="169"/>
      <c r="F253" s="42"/>
      <c r="G253" s="173"/>
    </row>
    <row r="254" spans="1:7" ht="199.5" x14ac:dyDescent="0.2">
      <c r="A254" s="174">
        <v>6</v>
      </c>
      <c r="B254" s="174"/>
      <c r="C254" s="99" t="s">
        <v>704</v>
      </c>
      <c r="D254" s="160">
        <v>2</v>
      </c>
      <c r="E254" s="175" t="s">
        <v>43</v>
      </c>
      <c r="F254" s="172" t="s">
        <v>561</v>
      </c>
      <c r="G254" s="173"/>
    </row>
    <row r="255" spans="1:7" ht="199.5" x14ac:dyDescent="0.2">
      <c r="A255" s="141">
        <v>7</v>
      </c>
      <c r="B255" s="141"/>
      <c r="C255" s="100" t="s">
        <v>705</v>
      </c>
      <c r="D255" s="127">
        <v>6</v>
      </c>
      <c r="E255" s="128" t="s">
        <v>43</v>
      </c>
      <c r="F255" s="172" t="s">
        <v>561</v>
      </c>
      <c r="G255" s="173"/>
    </row>
    <row r="256" spans="1:7" ht="199.5" x14ac:dyDescent="0.2">
      <c r="A256" s="114">
        <v>8</v>
      </c>
      <c r="B256" s="114"/>
      <c r="C256" s="117" t="s">
        <v>564</v>
      </c>
      <c r="D256" s="130">
        <v>10</v>
      </c>
      <c r="E256" s="132" t="s">
        <v>43</v>
      </c>
      <c r="F256" s="172" t="s">
        <v>561</v>
      </c>
      <c r="G256" s="173"/>
    </row>
    <row r="257" spans="1:7" ht="199.5" x14ac:dyDescent="0.2">
      <c r="A257" s="114">
        <v>9</v>
      </c>
      <c r="B257" s="114"/>
      <c r="C257" s="117" t="s">
        <v>565</v>
      </c>
      <c r="D257" s="130">
        <v>29</v>
      </c>
      <c r="E257" s="132" t="s">
        <v>43</v>
      </c>
      <c r="F257" s="172" t="s">
        <v>561</v>
      </c>
      <c r="G257" s="173"/>
    </row>
    <row r="258" spans="1:7" ht="213.75" x14ac:dyDescent="0.2">
      <c r="A258" s="114">
        <v>10</v>
      </c>
      <c r="B258" s="114"/>
      <c r="C258" s="86" t="s">
        <v>706</v>
      </c>
      <c r="D258" s="130">
        <v>3</v>
      </c>
      <c r="E258" s="132" t="s">
        <v>43</v>
      </c>
      <c r="F258" s="172" t="s">
        <v>561</v>
      </c>
      <c r="G258" s="173"/>
    </row>
    <row r="259" spans="1:7" x14ac:dyDescent="0.25">
      <c r="A259" s="138"/>
      <c r="B259" s="138"/>
      <c r="C259" s="143" t="s">
        <v>566</v>
      </c>
      <c r="D259" s="138"/>
      <c r="E259" s="169"/>
      <c r="F259" s="42"/>
      <c r="G259" s="173"/>
    </row>
    <row r="260" spans="1:7" ht="199.5" x14ac:dyDescent="0.2">
      <c r="A260" s="114">
        <v>11</v>
      </c>
      <c r="B260" s="114"/>
      <c r="C260" s="117" t="s">
        <v>567</v>
      </c>
      <c r="D260" s="130">
        <v>21</v>
      </c>
      <c r="E260" s="132" t="s">
        <v>43</v>
      </c>
      <c r="F260" s="172" t="s">
        <v>561</v>
      </c>
      <c r="G260" s="173"/>
    </row>
    <row r="261" spans="1:7" ht="199.5" x14ac:dyDescent="0.2">
      <c r="A261" s="114">
        <v>12</v>
      </c>
      <c r="B261" s="114"/>
      <c r="C261" s="117" t="s">
        <v>568</v>
      </c>
      <c r="D261" s="130">
        <v>15</v>
      </c>
      <c r="E261" s="132" t="s">
        <v>43</v>
      </c>
      <c r="F261" s="172" t="s">
        <v>561</v>
      </c>
      <c r="G261" s="173"/>
    </row>
    <row r="262" spans="1:7" x14ac:dyDescent="0.25">
      <c r="A262" s="138"/>
      <c r="B262" s="138"/>
      <c r="C262" s="143" t="s">
        <v>569</v>
      </c>
      <c r="D262" s="138"/>
      <c r="E262" s="169"/>
      <c r="F262" s="42"/>
      <c r="G262" s="173"/>
    </row>
    <row r="263" spans="1:7" ht="213.75" x14ac:dyDescent="0.2">
      <c r="A263" s="114">
        <v>13</v>
      </c>
      <c r="B263" s="114"/>
      <c r="C263" s="117" t="s">
        <v>570</v>
      </c>
      <c r="D263" s="130">
        <v>5</v>
      </c>
      <c r="E263" s="132" t="s">
        <v>43</v>
      </c>
      <c r="F263" s="172" t="s">
        <v>561</v>
      </c>
      <c r="G263" s="173"/>
    </row>
    <row r="264" spans="1:7" ht="86.25" x14ac:dyDescent="0.2">
      <c r="A264" s="154">
        <v>14</v>
      </c>
      <c r="B264" s="154"/>
      <c r="C264" s="86" t="s">
        <v>707</v>
      </c>
      <c r="D264" s="115">
        <v>85</v>
      </c>
      <c r="E264" s="176" t="s">
        <v>43</v>
      </c>
      <c r="F264" s="177" t="s">
        <v>561</v>
      </c>
      <c r="G264" s="173"/>
    </row>
    <row r="265" spans="1:7" ht="71.25" x14ac:dyDescent="0.2">
      <c r="A265" s="114">
        <v>15</v>
      </c>
      <c r="B265" s="114"/>
      <c r="C265" s="86" t="s">
        <v>708</v>
      </c>
      <c r="D265" s="130">
        <v>86</v>
      </c>
      <c r="E265" s="132" t="s">
        <v>43</v>
      </c>
      <c r="F265" s="172" t="s">
        <v>561</v>
      </c>
      <c r="G265" s="173"/>
    </row>
    <row r="266" spans="1:7" ht="128.25" x14ac:dyDescent="0.2">
      <c r="A266" s="114">
        <v>16</v>
      </c>
      <c r="B266" s="114"/>
      <c r="C266" s="117" t="s">
        <v>571</v>
      </c>
      <c r="D266" s="130">
        <v>2</v>
      </c>
      <c r="E266" s="132" t="s">
        <v>43</v>
      </c>
      <c r="F266" s="172" t="s">
        <v>561</v>
      </c>
      <c r="G266" s="173"/>
    </row>
    <row r="267" spans="1:7" x14ac:dyDescent="0.25">
      <c r="A267" s="149"/>
      <c r="B267" s="149"/>
      <c r="C267" s="140" t="s">
        <v>572</v>
      </c>
      <c r="D267" s="149"/>
      <c r="E267" s="171"/>
      <c r="F267" s="42"/>
      <c r="G267" s="173"/>
    </row>
    <row r="268" spans="1:7" ht="171" x14ac:dyDescent="0.2">
      <c r="A268" s="141">
        <v>17</v>
      </c>
      <c r="B268" s="141"/>
      <c r="C268" s="142" t="s">
        <v>573</v>
      </c>
      <c r="D268" s="127">
        <v>5</v>
      </c>
      <c r="E268" s="128" t="s">
        <v>43</v>
      </c>
      <c r="F268" s="172" t="s">
        <v>561</v>
      </c>
      <c r="G268" s="173"/>
    </row>
    <row r="269" spans="1:7" ht="171" x14ac:dyDescent="0.2">
      <c r="A269" s="114">
        <v>18</v>
      </c>
      <c r="B269" s="114"/>
      <c r="C269" s="117" t="s">
        <v>574</v>
      </c>
      <c r="D269" s="130">
        <v>1</v>
      </c>
      <c r="E269" s="132" t="s">
        <v>43</v>
      </c>
      <c r="F269" s="172" t="s">
        <v>561</v>
      </c>
      <c r="G269" s="173"/>
    </row>
    <row r="270" spans="1:7" x14ac:dyDescent="0.25">
      <c r="A270" s="138"/>
      <c r="B270" s="138"/>
      <c r="C270" s="143" t="s">
        <v>575</v>
      </c>
      <c r="D270" s="138"/>
      <c r="E270" s="169"/>
      <c r="F270" s="42"/>
      <c r="G270" s="173"/>
    </row>
    <row r="271" spans="1:7" ht="171" x14ac:dyDescent="0.2">
      <c r="A271" s="114">
        <v>19</v>
      </c>
      <c r="B271" s="114"/>
      <c r="C271" s="86" t="s">
        <v>709</v>
      </c>
      <c r="D271" s="130">
        <v>50</v>
      </c>
      <c r="E271" s="132" t="s">
        <v>57</v>
      </c>
      <c r="F271" s="39"/>
      <c r="G271" s="173"/>
    </row>
    <row r="272" spans="1:7" ht="142.5" x14ac:dyDescent="0.2">
      <c r="A272" s="114">
        <v>20</v>
      </c>
      <c r="B272" s="114"/>
      <c r="C272" s="86" t="s">
        <v>710</v>
      </c>
      <c r="D272" s="130">
        <v>50</v>
      </c>
      <c r="E272" s="132" t="s">
        <v>57</v>
      </c>
      <c r="F272" s="39"/>
      <c r="G272" s="173"/>
    </row>
    <row r="273" spans="1:7" ht="171" x14ac:dyDescent="0.2">
      <c r="A273" s="114">
        <v>16</v>
      </c>
      <c r="B273" s="114"/>
      <c r="C273" s="86" t="s">
        <v>711</v>
      </c>
      <c r="D273" s="130">
        <v>50</v>
      </c>
      <c r="E273" s="132" t="s">
        <v>57</v>
      </c>
      <c r="F273" s="39"/>
      <c r="G273" s="173"/>
    </row>
    <row r="274" spans="1:7" ht="171" x14ac:dyDescent="0.2">
      <c r="A274" s="114">
        <v>17</v>
      </c>
      <c r="B274" s="114"/>
      <c r="C274" s="86" t="s">
        <v>712</v>
      </c>
      <c r="D274" s="130">
        <v>150</v>
      </c>
      <c r="E274" s="132" t="s">
        <v>57</v>
      </c>
      <c r="F274" s="39"/>
      <c r="G274" s="173"/>
    </row>
    <row r="275" spans="1:7" ht="171" x14ac:dyDescent="0.2">
      <c r="A275" s="114">
        <v>18</v>
      </c>
      <c r="B275" s="114"/>
      <c r="C275" s="86" t="s">
        <v>713</v>
      </c>
      <c r="D275" s="130">
        <v>90</v>
      </c>
      <c r="E275" s="132" t="s">
        <v>57</v>
      </c>
      <c r="F275" s="39"/>
      <c r="G275" s="173"/>
    </row>
    <row r="276" spans="1:7" ht="185.25" x14ac:dyDescent="0.2">
      <c r="A276" s="114">
        <v>19</v>
      </c>
      <c r="B276" s="114"/>
      <c r="C276" s="86" t="s">
        <v>714</v>
      </c>
      <c r="D276" s="130">
        <v>250</v>
      </c>
      <c r="E276" s="132" t="s">
        <v>57</v>
      </c>
      <c r="F276" s="39"/>
      <c r="G276" s="173"/>
    </row>
    <row r="277" spans="1:7" ht="171" x14ac:dyDescent="0.2">
      <c r="A277" s="114">
        <v>20</v>
      </c>
      <c r="B277" s="114"/>
      <c r="C277" s="86" t="s">
        <v>715</v>
      </c>
      <c r="D277" s="130">
        <v>250</v>
      </c>
      <c r="E277" s="132" t="s">
        <v>57</v>
      </c>
      <c r="F277" s="39"/>
      <c r="G277" s="173"/>
    </row>
    <row r="278" spans="1:7" ht="171" x14ac:dyDescent="0.2">
      <c r="A278" s="174">
        <v>21</v>
      </c>
      <c r="B278" s="174"/>
      <c r="C278" s="99" t="s">
        <v>716</v>
      </c>
      <c r="D278" s="160">
        <v>300</v>
      </c>
      <c r="E278" s="175" t="s">
        <v>57</v>
      </c>
      <c r="F278" s="39"/>
      <c r="G278" s="173"/>
    </row>
    <row r="279" spans="1:7" ht="171" x14ac:dyDescent="0.2">
      <c r="A279" s="141">
        <v>22</v>
      </c>
      <c r="B279" s="141"/>
      <c r="C279" s="100" t="s">
        <v>717</v>
      </c>
      <c r="D279" s="127">
        <v>300</v>
      </c>
      <c r="E279" s="128" t="s">
        <v>57</v>
      </c>
      <c r="F279" s="39"/>
      <c r="G279" s="173"/>
    </row>
    <row r="280" spans="1:7" ht="30" x14ac:dyDescent="0.25">
      <c r="A280" s="138"/>
      <c r="B280" s="138"/>
      <c r="C280" s="143" t="s">
        <v>576</v>
      </c>
      <c r="D280" s="138"/>
      <c r="E280" s="169"/>
      <c r="F280" s="42"/>
      <c r="G280" s="173"/>
    </row>
    <row r="281" spans="1:7" ht="71.25" x14ac:dyDescent="0.2">
      <c r="A281" s="114">
        <v>23</v>
      </c>
      <c r="B281" s="114"/>
      <c r="C281" s="117" t="s">
        <v>577</v>
      </c>
      <c r="D281" s="115">
        <v>150</v>
      </c>
      <c r="E281" s="176" t="s">
        <v>57</v>
      </c>
      <c r="F281" s="39"/>
      <c r="G281" s="173"/>
    </row>
    <row r="282" spans="1:7" ht="71.25" x14ac:dyDescent="0.2">
      <c r="A282" s="114">
        <v>24</v>
      </c>
      <c r="B282" s="114"/>
      <c r="C282" s="86" t="s">
        <v>718</v>
      </c>
      <c r="D282" s="130">
        <v>150</v>
      </c>
      <c r="E282" s="132" t="s">
        <v>57</v>
      </c>
      <c r="F282" s="40"/>
      <c r="G282" s="173"/>
    </row>
    <row r="283" spans="1:7" ht="99.75" x14ac:dyDescent="0.2">
      <c r="A283" s="114">
        <v>25</v>
      </c>
      <c r="B283" s="114"/>
      <c r="C283" s="117" t="s">
        <v>578</v>
      </c>
      <c r="D283" s="130">
        <v>1500</v>
      </c>
      <c r="E283" s="132" t="s">
        <v>57</v>
      </c>
      <c r="F283" s="39"/>
      <c r="G283" s="173"/>
    </row>
    <row r="284" spans="1:7" x14ac:dyDescent="0.25">
      <c r="A284" s="138"/>
      <c r="B284" s="138"/>
      <c r="C284" s="143" t="s">
        <v>579</v>
      </c>
      <c r="D284" s="138"/>
      <c r="E284" s="169"/>
      <c r="F284" s="42"/>
      <c r="G284" s="173"/>
    </row>
    <row r="285" spans="1:7" ht="42.75" x14ac:dyDescent="0.2">
      <c r="A285" s="114">
        <v>26</v>
      </c>
      <c r="B285" s="114"/>
      <c r="C285" s="117" t="s">
        <v>580</v>
      </c>
      <c r="D285" s="130">
        <v>200</v>
      </c>
      <c r="E285" s="132" t="s">
        <v>57</v>
      </c>
      <c r="F285" s="40"/>
      <c r="G285" s="173"/>
    </row>
    <row r="286" spans="1:7" ht="42.75" x14ac:dyDescent="0.2">
      <c r="A286" s="114">
        <v>27</v>
      </c>
      <c r="B286" s="114"/>
      <c r="C286" s="117" t="s">
        <v>581</v>
      </c>
      <c r="D286" s="115">
        <v>200</v>
      </c>
      <c r="E286" s="176" t="s">
        <v>57</v>
      </c>
      <c r="F286" s="40"/>
      <c r="G286" s="173"/>
    </row>
    <row r="287" spans="1:7" ht="42.75" x14ac:dyDescent="0.2">
      <c r="A287" s="114">
        <v>28</v>
      </c>
      <c r="B287" s="114"/>
      <c r="C287" s="117" t="s">
        <v>582</v>
      </c>
      <c r="D287" s="115">
        <v>150</v>
      </c>
      <c r="E287" s="176" t="s">
        <v>57</v>
      </c>
      <c r="F287" s="40"/>
      <c r="G287" s="173"/>
    </row>
    <row r="288" spans="1:7" ht="85.5" x14ac:dyDescent="0.2">
      <c r="A288" s="114">
        <v>29</v>
      </c>
      <c r="B288" s="114"/>
      <c r="C288" s="117" t="s">
        <v>719</v>
      </c>
      <c r="D288" s="115">
        <v>100</v>
      </c>
      <c r="E288" s="176" t="s">
        <v>57</v>
      </c>
      <c r="F288" s="39"/>
      <c r="G288" s="173"/>
    </row>
    <row r="289" spans="1:7" ht="85.5" x14ac:dyDescent="0.2">
      <c r="A289" s="114">
        <v>30</v>
      </c>
      <c r="B289" s="114"/>
      <c r="C289" s="117" t="s">
        <v>720</v>
      </c>
      <c r="D289" s="130">
        <v>240</v>
      </c>
      <c r="E289" s="132" t="s">
        <v>57</v>
      </c>
      <c r="F289" s="40"/>
      <c r="G289" s="173"/>
    </row>
    <row r="290" spans="1:7" x14ac:dyDescent="0.25">
      <c r="A290" s="138"/>
      <c r="B290" s="138"/>
      <c r="C290" s="143" t="s">
        <v>583</v>
      </c>
      <c r="D290" s="138"/>
      <c r="E290" s="169"/>
      <c r="F290" s="42"/>
      <c r="G290" s="173"/>
    </row>
    <row r="291" spans="1:7" ht="71.25" x14ac:dyDescent="0.2">
      <c r="A291" s="154">
        <v>31</v>
      </c>
      <c r="B291" s="154"/>
      <c r="C291" s="117" t="s">
        <v>721</v>
      </c>
      <c r="D291" s="115">
        <v>5</v>
      </c>
      <c r="E291" s="176" t="s">
        <v>43</v>
      </c>
      <c r="F291" s="39"/>
      <c r="G291" s="173"/>
    </row>
    <row r="292" spans="1:7" ht="71.25" x14ac:dyDescent="0.2">
      <c r="A292" s="154">
        <v>32</v>
      </c>
      <c r="B292" s="154"/>
      <c r="C292" s="117" t="s">
        <v>722</v>
      </c>
      <c r="D292" s="115">
        <v>11</v>
      </c>
      <c r="E292" s="176" t="s">
        <v>43</v>
      </c>
      <c r="F292" s="39"/>
      <c r="G292" s="173"/>
    </row>
    <row r="293" spans="1:7" x14ac:dyDescent="0.25">
      <c r="A293" s="138"/>
      <c r="B293" s="138"/>
      <c r="C293" s="143" t="s">
        <v>584</v>
      </c>
      <c r="D293" s="138"/>
      <c r="E293" s="169"/>
      <c r="F293" s="42"/>
      <c r="G293" s="173"/>
    </row>
    <row r="294" spans="1:7" ht="100.5" x14ac:dyDescent="0.2">
      <c r="A294" s="154">
        <v>33</v>
      </c>
      <c r="B294" s="154"/>
      <c r="C294" s="86" t="s">
        <v>723</v>
      </c>
      <c r="D294" s="130">
        <v>300</v>
      </c>
      <c r="E294" s="132" t="s">
        <v>585</v>
      </c>
      <c r="F294" s="39"/>
      <c r="G294" s="173"/>
    </row>
    <row r="295" spans="1:7" ht="57.75" x14ac:dyDescent="0.2">
      <c r="A295" s="154">
        <v>34</v>
      </c>
      <c r="B295" s="154"/>
      <c r="C295" s="86" t="s">
        <v>724</v>
      </c>
      <c r="D295" s="115">
        <v>5</v>
      </c>
      <c r="E295" s="176" t="s">
        <v>43</v>
      </c>
      <c r="F295" s="177" t="s">
        <v>561</v>
      </c>
      <c r="G295" s="173"/>
    </row>
    <row r="296" spans="1:7" ht="86.25" x14ac:dyDescent="0.2">
      <c r="A296" s="154">
        <v>35</v>
      </c>
      <c r="B296" s="154"/>
      <c r="C296" s="86" t="s">
        <v>725</v>
      </c>
      <c r="D296" s="130">
        <v>5</v>
      </c>
      <c r="E296" s="132" t="s">
        <v>43</v>
      </c>
      <c r="F296" s="172" t="s">
        <v>561</v>
      </c>
      <c r="G296" s="173"/>
    </row>
    <row r="297" spans="1:7" ht="30" x14ac:dyDescent="0.2">
      <c r="A297" s="154">
        <v>36</v>
      </c>
      <c r="B297" s="154"/>
      <c r="C297" s="143" t="s">
        <v>586</v>
      </c>
      <c r="D297" s="115">
        <v>60</v>
      </c>
      <c r="E297" s="176" t="s">
        <v>43</v>
      </c>
      <c r="F297" s="177" t="s">
        <v>561</v>
      </c>
      <c r="G297" s="173"/>
    </row>
    <row r="298" spans="1:7" ht="86.25" x14ac:dyDescent="0.2">
      <c r="A298" s="154">
        <v>37</v>
      </c>
      <c r="B298" s="154"/>
      <c r="C298" s="86" t="s">
        <v>726</v>
      </c>
      <c r="D298" s="115">
        <v>100</v>
      </c>
      <c r="E298" s="176" t="s">
        <v>60</v>
      </c>
      <c r="F298" s="177" t="s">
        <v>561</v>
      </c>
      <c r="G298" s="173"/>
    </row>
    <row r="299" spans="1:7" x14ac:dyDescent="0.25">
      <c r="A299" s="138"/>
      <c r="B299" s="138"/>
      <c r="C299" s="143" t="s">
        <v>587</v>
      </c>
      <c r="D299" s="138"/>
      <c r="E299" s="169"/>
      <c r="F299" s="42"/>
      <c r="G299" s="173"/>
    </row>
    <row r="300" spans="1:7" x14ac:dyDescent="0.25">
      <c r="A300" s="138"/>
      <c r="B300" s="138"/>
      <c r="C300" s="143" t="s">
        <v>588</v>
      </c>
      <c r="D300" s="138"/>
      <c r="E300" s="169"/>
      <c r="F300" s="42"/>
      <c r="G300" s="173"/>
    </row>
    <row r="301" spans="1:7" ht="228" x14ac:dyDescent="0.2">
      <c r="A301" s="165">
        <v>38</v>
      </c>
      <c r="B301" s="165"/>
      <c r="C301" s="147" t="s">
        <v>727</v>
      </c>
      <c r="D301" s="160">
        <v>2</v>
      </c>
      <c r="E301" s="175" t="s">
        <v>43</v>
      </c>
      <c r="F301" s="172" t="s">
        <v>561</v>
      </c>
      <c r="G301" s="173"/>
    </row>
    <row r="302" spans="1:7" ht="242.25" x14ac:dyDescent="0.2">
      <c r="A302" s="178">
        <v>39</v>
      </c>
      <c r="B302" s="178"/>
      <c r="C302" s="142" t="s">
        <v>728</v>
      </c>
      <c r="D302" s="127">
        <v>4</v>
      </c>
      <c r="E302" s="128" t="s">
        <v>43</v>
      </c>
      <c r="F302" s="172" t="s">
        <v>561</v>
      </c>
      <c r="G302" s="173"/>
    </row>
    <row r="303" spans="1:7" ht="228" x14ac:dyDescent="0.2">
      <c r="A303" s="154">
        <v>40</v>
      </c>
      <c r="B303" s="154"/>
      <c r="C303" s="117" t="s">
        <v>729</v>
      </c>
      <c r="D303" s="130">
        <v>2</v>
      </c>
      <c r="E303" s="132" t="s">
        <v>43</v>
      </c>
      <c r="F303" s="172" t="s">
        <v>561</v>
      </c>
      <c r="G303" s="173"/>
    </row>
    <row r="304" spans="1:7" ht="384.75" x14ac:dyDescent="0.2">
      <c r="A304" s="154">
        <v>41</v>
      </c>
      <c r="B304" s="154"/>
      <c r="C304" s="86" t="s">
        <v>730</v>
      </c>
      <c r="D304" s="130">
        <v>4</v>
      </c>
      <c r="E304" s="132" t="s">
        <v>43</v>
      </c>
      <c r="F304" s="172" t="s">
        <v>561</v>
      </c>
      <c r="G304" s="173"/>
    </row>
    <row r="305" spans="1:7" ht="57.75" x14ac:dyDescent="0.2">
      <c r="A305" s="154">
        <v>42</v>
      </c>
      <c r="B305" s="154"/>
      <c r="C305" s="86" t="s">
        <v>724</v>
      </c>
      <c r="D305" s="115">
        <v>8</v>
      </c>
      <c r="E305" s="176" t="s">
        <v>43</v>
      </c>
      <c r="F305" s="177" t="s">
        <v>561</v>
      </c>
      <c r="G305" s="173"/>
    </row>
    <row r="306" spans="1:7" ht="85.5" x14ac:dyDescent="0.2">
      <c r="A306" s="154">
        <v>43</v>
      </c>
      <c r="B306" s="154"/>
      <c r="C306" s="86" t="s">
        <v>731</v>
      </c>
      <c r="D306" s="130">
        <v>4</v>
      </c>
      <c r="E306" s="132" t="s">
        <v>589</v>
      </c>
      <c r="F306" s="172" t="s">
        <v>561</v>
      </c>
      <c r="G306" s="173"/>
    </row>
    <row r="307" spans="1:7" x14ac:dyDescent="0.25">
      <c r="A307" s="138"/>
      <c r="B307" s="138"/>
      <c r="C307" s="143" t="s">
        <v>590</v>
      </c>
      <c r="D307" s="138"/>
      <c r="E307" s="169"/>
      <c r="F307" s="42"/>
      <c r="G307" s="173"/>
    </row>
    <row r="308" spans="1:7" ht="409.5" x14ac:dyDescent="0.2">
      <c r="A308" s="154">
        <v>44</v>
      </c>
      <c r="B308" s="154"/>
      <c r="C308" s="117" t="s">
        <v>591</v>
      </c>
      <c r="D308" s="130">
        <v>1</v>
      </c>
      <c r="E308" s="132" t="s">
        <v>43</v>
      </c>
      <c r="F308" s="172" t="s">
        <v>561</v>
      </c>
      <c r="G308" s="173"/>
    </row>
    <row r="309" spans="1:7" x14ac:dyDescent="0.2">
      <c r="A309" s="154">
        <v>45</v>
      </c>
      <c r="B309" s="154"/>
      <c r="C309" s="117" t="s">
        <v>592</v>
      </c>
      <c r="D309" s="115">
        <v>1</v>
      </c>
      <c r="E309" s="176" t="s">
        <v>219</v>
      </c>
      <c r="F309" s="177" t="s">
        <v>561</v>
      </c>
      <c r="G309" s="173"/>
    </row>
    <row r="310" spans="1:7" x14ac:dyDescent="0.25">
      <c r="A310" s="138"/>
      <c r="B310" s="138"/>
      <c r="C310" s="117" t="s">
        <v>593</v>
      </c>
      <c r="D310" s="138"/>
      <c r="E310" s="169"/>
      <c r="F310" s="42"/>
      <c r="G310" s="173"/>
    </row>
    <row r="311" spans="1:7" ht="28.5" x14ac:dyDescent="0.2">
      <c r="A311" s="154">
        <v>46</v>
      </c>
      <c r="B311" s="154"/>
      <c r="C311" s="117" t="s">
        <v>594</v>
      </c>
      <c r="D311" s="115">
        <v>3</v>
      </c>
      <c r="E311" s="176" t="s">
        <v>43</v>
      </c>
      <c r="F311" s="177" t="s">
        <v>561</v>
      </c>
      <c r="G311" s="173"/>
    </row>
    <row r="312" spans="1:7" x14ac:dyDescent="0.2">
      <c r="A312" s="80"/>
      <c r="B312" s="80"/>
      <c r="C312" s="117" t="s">
        <v>595</v>
      </c>
      <c r="D312" s="80"/>
      <c r="E312" s="179"/>
      <c r="F312" s="40"/>
      <c r="G312" s="173"/>
    </row>
    <row r="313" spans="1:7" ht="71.25" x14ac:dyDescent="0.2">
      <c r="A313" s="165">
        <v>47</v>
      </c>
      <c r="B313" s="165"/>
      <c r="C313" s="147" t="s">
        <v>596</v>
      </c>
      <c r="D313" s="160">
        <v>240</v>
      </c>
      <c r="E313" s="175" t="s">
        <v>60</v>
      </c>
      <c r="F313" s="172" t="s">
        <v>561</v>
      </c>
      <c r="G313" s="173"/>
    </row>
    <row r="314" spans="1:7" ht="99.75" x14ac:dyDescent="0.2">
      <c r="A314" s="178">
        <v>48</v>
      </c>
      <c r="B314" s="178"/>
      <c r="C314" s="142" t="s">
        <v>597</v>
      </c>
      <c r="D314" s="127">
        <v>285</v>
      </c>
      <c r="E314" s="128" t="s">
        <v>60</v>
      </c>
      <c r="F314" s="172" t="s">
        <v>561</v>
      </c>
      <c r="G314" s="173"/>
    </row>
    <row r="315" spans="1:7" ht="99.75" x14ac:dyDescent="0.2">
      <c r="A315" s="154">
        <v>49</v>
      </c>
      <c r="B315" s="154"/>
      <c r="C315" s="117" t="s">
        <v>598</v>
      </c>
      <c r="D315" s="130">
        <v>200</v>
      </c>
      <c r="E315" s="132" t="s">
        <v>60</v>
      </c>
      <c r="F315" s="172" t="s">
        <v>561</v>
      </c>
      <c r="G315" s="173"/>
    </row>
    <row r="316" spans="1:7" x14ac:dyDescent="0.25">
      <c r="A316" s="138"/>
      <c r="B316" s="138"/>
      <c r="C316" s="117" t="s">
        <v>599</v>
      </c>
      <c r="D316" s="138"/>
      <c r="E316" s="169"/>
      <c r="F316" s="42"/>
      <c r="G316" s="173"/>
    </row>
    <row r="317" spans="1:7" ht="128.25" x14ac:dyDescent="0.2">
      <c r="A317" s="154">
        <v>50</v>
      </c>
      <c r="B317" s="154"/>
      <c r="C317" s="117" t="s">
        <v>600</v>
      </c>
      <c r="D317" s="130">
        <v>200</v>
      </c>
      <c r="E317" s="132" t="s">
        <v>601</v>
      </c>
      <c r="F317" s="172" t="s">
        <v>561</v>
      </c>
      <c r="G317" s="173"/>
    </row>
    <row r="318" spans="1:7" x14ac:dyDescent="0.2">
      <c r="A318" s="133"/>
      <c r="B318" s="133"/>
      <c r="C318" s="180" t="s">
        <v>757</v>
      </c>
      <c r="D318" s="181"/>
      <c r="E318" s="182"/>
      <c r="F318" s="133"/>
      <c r="G318" s="183">
        <f>SUM(G94:G317)</f>
        <v>0</v>
      </c>
    </row>
  </sheetData>
  <mergeCells count="12">
    <mergeCell ref="A159:A162"/>
    <mergeCell ref="B159:B162"/>
    <mergeCell ref="F166:G166"/>
    <mergeCell ref="C213:G213"/>
    <mergeCell ref="A95:A98"/>
    <mergeCell ref="A99:A102"/>
    <mergeCell ref="A146:A150"/>
    <mergeCell ref="A152:A156"/>
    <mergeCell ref="B95:B98"/>
    <mergeCell ref="B99:B102"/>
    <mergeCell ref="B146:B150"/>
    <mergeCell ref="B152:B156"/>
  </mergeCells>
  <pageMargins left="0.7" right="0.7" top="0.75" bottom="0.75" header="0.3" footer="0.3"/>
  <pageSetup paperSize="9" scale="7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5"/>
  <sheetViews>
    <sheetView showZeros="0" zoomScaleNormal="100" workbookViewId="0">
      <pane ySplit="2" topLeftCell="A232" activePane="bottomLeft" state="frozen"/>
      <selection pane="bottomLeft" activeCell="G243" sqref="G243"/>
    </sheetView>
  </sheetViews>
  <sheetFormatPr defaultRowHeight="15" x14ac:dyDescent="0.2"/>
  <cols>
    <col min="1" max="2" width="9" style="38" customWidth="1"/>
    <col min="3" max="3" width="67.83203125" style="38" customWidth="1"/>
    <col min="4" max="5" width="12.33203125" style="38" customWidth="1"/>
    <col min="6" max="6" width="15.33203125" style="38" customWidth="1"/>
    <col min="7" max="7" width="19.1640625" style="38" customWidth="1"/>
    <col min="8" max="8" width="2.6640625" style="38" customWidth="1"/>
    <col min="9" max="16384" width="9.33203125" style="38"/>
  </cols>
  <sheetData>
    <row r="1" spans="1:8" ht="15" customHeight="1" x14ac:dyDescent="0.2">
      <c r="A1" s="241" t="s">
        <v>133</v>
      </c>
      <c r="B1" s="241"/>
      <c r="C1" s="241"/>
      <c r="D1" s="241"/>
      <c r="E1" s="241"/>
      <c r="F1" s="241"/>
      <c r="G1" s="241"/>
      <c r="H1" s="68"/>
    </row>
    <row r="2" spans="1:8" x14ac:dyDescent="0.2">
      <c r="A2" s="69" t="s">
        <v>384</v>
      </c>
      <c r="B2" s="69" t="s">
        <v>385</v>
      </c>
      <c r="C2" s="70" t="s">
        <v>141</v>
      </c>
      <c r="D2" s="71" t="s">
        <v>383</v>
      </c>
      <c r="E2" s="72" t="s">
        <v>12</v>
      </c>
      <c r="F2" s="73" t="s">
        <v>386</v>
      </c>
      <c r="G2" s="73" t="s">
        <v>387</v>
      </c>
    </row>
    <row r="3" spans="1:8" ht="195" x14ac:dyDescent="0.2">
      <c r="A3" s="47">
        <v>1</v>
      </c>
      <c r="B3" s="47"/>
      <c r="C3" s="48" t="s">
        <v>147</v>
      </c>
      <c r="D3" s="49">
        <v>1</v>
      </c>
      <c r="E3" s="50" t="s">
        <v>58</v>
      </c>
      <c r="F3" s="67"/>
      <c r="G3" s="67">
        <f>D3*F3</f>
        <v>0</v>
      </c>
    </row>
    <row r="4" spans="1:8" ht="180" x14ac:dyDescent="0.2">
      <c r="A4" s="47">
        <v>2</v>
      </c>
      <c r="B4" s="47"/>
      <c r="C4" s="48" t="s">
        <v>148</v>
      </c>
      <c r="D4" s="49">
        <v>17</v>
      </c>
      <c r="E4" s="50" t="s">
        <v>58</v>
      </c>
      <c r="F4" s="67"/>
      <c r="G4" s="67">
        <f t="shared" ref="G4:G67" si="0">D4*F4</f>
        <v>0</v>
      </c>
    </row>
    <row r="5" spans="1:8" ht="150" x14ac:dyDescent="0.2">
      <c r="A5" s="47">
        <v>3</v>
      </c>
      <c r="B5" s="47"/>
      <c r="C5" s="48" t="s">
        <v>149</v>
      </c>
      <c r="D5" s="49">
        <v>17</v>
      </c>
      <c r="E5" s="50" t="s">
        <v>58</v>
      </c>
      <c r="F5" s="67"/>
      <c r="G5" s="67">
        <f t="shared" si="0"/>
        <v>0</v>
      </c>
    </row>
    <row r="6" spans="1:8" ht="120" x14ac:dyDescent="0.2">
      <c r="A6" s="47">
        <v>4</v>
      </c>
      <c r="B6" s="47"/>
      <c r="C6" s="39" t="s">
        <v>295</v>
      </c>
      <c r="D6" s="49">
        <v>2</v>
      </c>
      <c r="E6" s="50" t="s">
        <v>58</v>
      </c>
      <c r="F6" s="67"/>
      <c r="G6" s="67">
        <f t="shared" si="0"/>
        <v>0</v>
      </c>
    </row>
    <row r="7" spans="1:8" ht="60" x14ac:dyDescent="0.2">
      <c r="A7" s="47">
        <v>5</v>
      </c>
      <c r="B7" s="47"/>
      <c r="C7" s="39" t="s">
        <v>296</v>
      </c>
      <c r="D7" s="51">
        <v>1</v>
      </c>
      <c r="E7" s="52" t="s">
        <v>58</v>
      </c>
      <c r="F7" s="67"/>
      <c r="G7" s="67">
        <f t="shared" si="0"/>
        <v>0</v>
      </c>
    </row>
    <row r="8" spans="1:8" ht="60" x14ac:dyDescent="0.2">
      <c r="A8" s="47">
        <v>6</v>
      </c>
      <c r="B8" s="47"/>
      <c r="C8" s="39" t="s">
        <v>297</v>
      </c>
      <c r="D8" s="51">
        <v>6</v>
      </c>
      <c r="E8" s="52" t="s">
        <v>58</v>
      </c>
      <c r="F8" s="67"/>
      <c r="G8" s="67">
        <f t="shared" si="0"/>
        <v>0</v>
      </c>
    </row>
    <row r="9" spans="1:8" ht="150" x14ac:dyDescent="0.2">
      <c r="A9" s="47">
        <v>7</v>
      </c>
      <c r="B9" s="47"/>
      <c r="C9" s="39" t="s">
        <v>298</v>
      </c>
      <c r="D9" s="49">
        <v>1</v>
      </c>
      <c r="E9" s="50" t="s">
        <v>58</v>
      </c>
      <c r="F9" s="67"/>
      <c r="G9" s="67">
        <f t="shared" si="0"/>
        <v>0</v>
      </c>
    </row>
    <row r="10" spans="1:8" ht="45" x14ac:dyDescent="0.2">
      <c r="A10" s="47">
        <v>8</v>
      </c>
      <c r="B10" s="47"/>
      <c r="C10" s="39" t="s">
        <v>299</v>
      </c>
      <c r="D10" s="51">
        <v>4</v>
      </c>
      <c r="E10" s="52" t="s">
        <v>58</v>
      </c>
      <c r="F10" s="67"/>
      <c r="G10" s="67">
        <f t="shared" si="0"/>
        <v>0</v>
      </c>
    </row>
    <row r="11" spans="1:8" ht="105" x14ac:dyDescent="0.2">
      <c r="A11" s="47">
        <v>9</v>
      </c>
      <c r="B11" s="47"/>
      <c r="C11" s="39" t="s">
        <v>300</v>
      </c>
      <c r="D11" s="51">
        <v>4</v>
      </c>
      <c r="E11" s="52" t="s">
        <v>58</v>
      </c>
      <c r="F11" s="67"/>
      <c r="G11" s="67">
        <f t="shared" si="0"/>
        <v>0</v>
      </c>
    </row>
    <row r="12" spans="1:8" ht="30" x14ac:dyDescent="0.2">
      <c r="A12" s="47">
        <v>10</v>
      </c>
      <c r="B12" s="47"/>
      <c r="C12" s="48" t="s">
        <v>150</v>
      </c>
      <c r="D12" s="51">
        <v>1</v>
      </c>
      <c r="E12" s="52" t="s">
        <v>58</v>
      </c>
      <c r="F12" s="67"/>
      <c r="G12" s="67">
        <f t="shared" si="0"/>
        <v>0</v>
      </c>
    </row>
    <row r="13" spans="1:8" ht="180" x14ac:dyDescent="0.2">
      <c r="A13" s="47">
        <v>11</v>
      </c>
      <c r="B13" s="47"/>
      <c r="C13" s="48" t="s">
        <v>151</v>
      </c>
      <c r="D13" s="49">
        <v>4</v>
      </c>
      <c r="E13" s="50" t="s">
        <v>58</v>
      </c>
      <c r="F13" s="67"/>
      <c r="G13" s="67">
        <f t="shared" si="0"/>
        <v>0</v>
      </c>
    </row>
    <row r="14" spans="1:8" ht="135" x14ac:dyDescent="0.2">
      <c r="A14" s="47">
        <v>12</v>
      </c>
      <c r="B14" s="47"/>
      <c r="C14" s="48" t="s">
        <v>152</v>
      </c>
      <c r="D14" s="49">
        <v>1</v>
      </c>
      <c r="E14" s="50" t="s">
        <v>58</v>
      </c>
      <c r="F14" s="67"/>
      <c r="G14" s="67">
        <f t="shared" si="0"/>
        <v>0</v>
      </c>
    </row>
    <row r="15" spans="1:8" ht="315" x14ac:dyDescent="0.2">
      <c r="A15" s="47">
        <v>13</v>
      </c>
      <c r="B15" s="47"/>
      <c r="C15" s="39" t="s">
        <v>301</v>
      </c>
      <c r="D15" s="49">
        <v>1</v>
      </c>
      <c r="E15" s="50" t="s">
        <v>58</v>
      </c>
      <c r="F15" s="67"/>
      <c r="G15" s="67">
        <f t="shared" si="0"/>
        <v>0</v>
      </c>
    </row>
    <row r="16" spans="1:8" ht="360" x14ac:dyDescent="0.2">
      <c r="A16" s="47">
        <v>14</v>
      </c>
      <c r="B16" s="47"/>
      <c r="C16" s="39" t="s">
        <v>302</v>
      </c>
      <c r="D16" s="49">
        <v>1</v>
      </c>
      <c r="E16" s="50" t="s">
        <v>58</v>
      </c>
      <c r="F16" s="67"/>
      <c r="G16" s="67">
        <f t="shared" si="0"/>
        <v>0</v>
      </c>
    </row>
    <row r="17" spans="1:7" ht="75" x14ac:dyDescent="0.2">
      <c r="A17" s="47">
        <v>15</v>
      </c>
      <c r="B17" s="47"/>
      <c r="C17" s="39" t="s">
        <v>303</v>
      </c>
      <c r="D17" s="49">
        <v>1</v>
      </c>
      <c r="E17" s="50" t="s">
        <v>58</v>
      </c>
      <c r="F17" s="67"/>
      <c r="G17" s="67">
        <f t="shared" si="0"/>
        <v>0</v>
      </c>
    </row>
    <row r="18" spans="1:7" ht="270" x14ac:dyDescent="0.2">
      <c r="A18" s="47">
        <v>16</v>
      </c>
      <c r="B18" s="47"/>
      <c r="C18" s="39" t="s">
        <v>304</v>
      </c>
      <c r="D18" s="49">
        <v>1</v>
      </c>
      <c r="E18" s="50" t="s">
        <v>58</v>
      </c>
      <c r="F18" s="67"/>
      <c r="G18" s="67">
        <f t="shared" si="0"/>
        <v>0</v>
      </c>
    </row>
    <row r="19" spans="1:7" ht="315" x14ac:dyDescent="0.2">
      <c r="A19" s="47">
        <v>17</v>
      </c>
      <c r="B19" s="47"/>
      <c r="C19" s="39" t="s">
        <v>305</v>
      </c>
      <c r="D19" s="49">
        <v>1</v>
      </c>
      <c r="E19" s="50" t="s">
        <v>58</v>
      </c>
      <c r="F19" s="67"/>
      <c r="G19" s="67">
        <f t="shared" si="0"/>
        <v>0</v>
      </c>
    </row>
    <row r="20" spans="1:7" ht="90" x14ac:dyDescent="0.2">
      <c r="A20" s="47">
        <v>18</v>
      </c>
      <c r="B20" s="47"/>
      <c r="C20" s="39" t="s">
        <v>306</v>
      </c>
      <c r="D20" s="49">
        <v>2</v>
      </c>
      <c r="E20" s="50" t="s">
        <v>58</v>
      </c>
      <c r="F20" s="67"/>
      <c r="G20" s="67">
        <f t="shared" si="0"/>
        <v>0</v>
      </c>
    </row>
    <row r="21" spans="1:7" ht="135" x14ac:dyDescent="0.2">
      <c r="A21" s="47">
        <v>19</v>
      </c>
      <c r="B21" s="47"/>
      <c r="C21" s="39" t="s">
        <v>307</v>
      </c>
      <c r="D21" s="49">
        <v>2</v>
      </c>
      <c r="E21" s="50" t="s">
        <v>58</v>
      </c>
      <c r="F21" s="67"/>
      <c r="G21" s="67">
        <f t="shared" si="0"/>
        <v>0</v>
      </c>
    </row>
    <row r="22" spans="1:7" ht="120" x14ac:dyDescent="0.2">
      <c r="A22" s="47">
        <v>20</v>
      </c>
      <c r="B22" s="47"/>
      <c r="C22" s="39" t="s">
        <v>308</v>
      </c>
      <c r="D22" s="49">
        <v>1</v>
      </c>
      <c r="E22" s="50" t="s">
        <v>58</v>
      </c>
      <c r="F22" s="67"/>
      <c r="G22" s="67">
        <f t="shared" si="0"/>
        <v>0</v>
      </c>
    </row>
    <row r="23" spans="1:7" ht="90" x14ac:dyDescent="0.2">
      <c r="A23" s="47">
        <v>21</v>
      </c>
      <c r="B23" s="47"/>
      <c r="C23" s="39" t="s">
        <v>309</v>
      </c>
      <c r="D23" s="49">
        <v>1</v>
      </c>
      <c r="E23" s="50" t="s">
        <v>58</v>
      </c>
      <c r="F23" s="67"/>
      <c r="G23" s="67">
        <f t="shared" si="0"/>
        <v>0</v>
      </c>
    </row>
    <row r="24" spans="1:7" ht="180" x14ac:dyDescent="0.2">
      <c r="A24" s="47">
        <v>22</v>
      </c>
      <c r="B24" s="47"/>
      <c r="C24" s="39" t="s">
        <v>310</v>
      </c>
      <c r="D24" s="49">
        <v>1</v>
      </c>
      <c r="E24" s="50" t="s">
        <v>58</v>
      </c>
      <c r="F24" s="67"/>
      <c r="G24" s="67">
        <f t="shared" si="0"/>
        <v>0</v>
      </c>
    </row>
    <row r="25" spans="1:7" x14ac:dyDescent="0.25">
      <c r="A25" s="41"/>
      <c r="B25" s="41"/>
      <c r="C25" s="53" t="s">
        <v>153</v>
      </c>
      <c r="D25" s="53"/>
      <c r="E25" s="53"/>
      <c r="F25" s="67"/>
      <c r="G25" s="67">
        <f t="shared" si="0"/>
        <v>0</v>
      </c>
    </row>
    <row r="26" spans="1:7" ht="330" x14ac:dyDescent="0.2">
      <c r="A26" s="47">
        <v>1</v>
      </c>
      <c r="B26" s="47"/>
      <c r="C26" s="39" t="s">
        <v>311</v>
      </c>
      <c r="D26" s="54">
        <v>1</v>
      </c>
      <c r="E26" s="54" t="s">
        <v>312</v>
      </c>
      <c r="F26" s="67"/>
      <c r="G26" s="67">
        <f t="shared" si="0"/>
        <v>0</v>
      </c>
    </row>
    <row r="27" spans="1:7" ht="315" x14ac:dyDescent="0.2">
      <c r="A27" s="47">
        <v>2</v>
      </c>
      <c r="B27" s="47"/>
      <c r="C27" s="39" t="s">
        <v>301</v>
      </c>
      <c r="D27" s="54">
        <v>1</v>
      </c>
      <c r="E27" s="54" t="s">
        <v>313</v>
      </c>
      <c r="F27" s="67"/>
      <c r="G27" s="67">
        <f t="shared" si="0"/>
        <v>0</v>
      </c>
    </row>
    <row r="28" spans="1:7" ht="135" x14ac:dyDescent="0.2">
      <c r="A28" s="47">
        <v>3</v>
      </c>
      <c r="B28" s="47"/>
      <c r="C28" s="48" t="s">
        <v>152</v>
      </c>
      <c r="D28" s="49">
        <v>1</v>
      </c>
      <c r="E28" s="50" t="s">
        <v>58</v>
      </c>
      <c r="F28" s="67"/>
      <c r="G28" s="67">
        <f t="shared" si="0"/>
        <v>0</v>
      </c>
    </row>
    <row r="29" spans="1:7" x14ac:dyDescent="0.2">
      <c r="A29" s="47">
        <v>4</v>
      </c>
      <c r="B29" s="47"/>
      <c r="C29" s="48" t="s">
        <v>154</v>
      </c>
      <c r="D29" s="51">
        <v>2</v>
      </c>
      <c r="E29" s="52" t="s">
        <v>58</v>
      </c>
      <c r="F29" s="67"/>
      <c r="G29" s="67">
        <f t="shared" si="0"/>
        <v>0</v>
      </c>
    </row>
    <row r="30" spans="1:7" ht="270" x14ac:dyDescent="0.2">
      <c r="A30" s="47">
        <v>5</v>
      </c>
      <c r="B30" s="47"/>
      <c r="C30" s="39" t="s">
        <v>304</v>
      </c>
      <c r="D30" s="49">
        <v>1</v>
      </c>
      <c r="E30" s="50" t="s">
        <v>58</v>
      </c>
      <c r="F30" s="67"/>
      <c r="G30" s="67">
        <f t="shared" si="0"/>
        <v>0</v>
      </c>
    </row>
    <row r="31" spans="1:7" ht="300" x14ac:dyDescent="0.2">
      <c r="A31" s="47">
        <v>6</v>
      </c>
      <c r="B31" s="47"/>
      <c r="C31" s="39" t="s">
        <v>314</v>
      </c>
      <c r="D31" s="49">
        <v>1</v>
      </c>
      <c r="E31" s="50" t="s">
        <v>58</v>
      </c>
      <c r="F31" s="67"/>
      <c r="G31" s="67">
        <f t="shared" si="0"/>
        <v>0</v>
      </c>
    </row>
    <row r="32" spans="1:7" ht="90" x14ac:dyDescent="0.2">
      <c r="A32" s="47">
        <v>7</v>
      </c>
      <c r="B32" s="47"/>
      <c r="C32" s="39" t="s">
        <v>306</v>
      </c>
      <c r="D32" s="49">
        <v>2</v>
      </c>
      <c r="E32" s="50" t="s">
        <v>58</v>
      </c>
      <c r="F32" s="67"/>
      <c r="G32" s="67">
        <f t="shared" si="0"/>
        <v>0</v>
      </c>
    </row>
    <row r="33" spans="1:7" ht="135" x14ac:dyDescent="0.2">
      <c r="A33" s="47">
        <v>8</v>
      </c>
      <c r="B33" s="47"/>
      <c r="C33" s="39" t="s">
        <v>307</v>
      </c>
      <c r="D33" s="49">
        <v>2</v>
      </c>
      <c r="E33" s="50" t="s">
        <v>58</v>
      </c>
      <c r="F33" s="67"/>
      <c r="G33" s="67">
        <f t="shared" si="0"/>
        <v>0</v>
      </c>
    </row>
    <row r="34" spans="1:7" ht="120" x14ac:dyDescent="0.2">
      <c r="A34" s="47">
        <v>9</v>
      </c>
      <c r="B34" s="47"/>
      <c r="C34" s="39" t="s">
        <v>308</v>
      </c>
      <c r="D34" s="49">
        <v>1</v>
      </c>
      <c r="E34" s="50" t="s">
        <v>58</v>
      </c>
      <c r="F34" s="67"/>
      <c r="G34" s="67">
        <f t="shared" si="0"/>
        <v>0</v>
      </c>
    </row>
    <row r="35" spans="1:7" ht="90" x14ac:dyDescent="0.2">
      <c r="A35" s="47">
        <v>10</v>
      </c>
      <c r="B35" s="47"/>
      <c r="C35" s="39" t="s">
        <v>315</v>
      </c>
      <c r="D35" s="49">
        <v>1</v>
      </c>
      <c r="E35" s="50" t="s">
        <v>58</v>
      </c>
      <c r="F35" s="67"/>
      <c r="G35" s="67">
        <f t="shared" si="0"/>
        <v>0</v>
      </c>
    </row>
    <row r="36" spans="1:7" ht="180" x14ac:dyDescent="0.2">
      <c r="A36" s="47">
        <v>11</v>
      </c>
      <c r="B36" s="47"/>
      <c r="C36" s="39" t="s">
        <v>310</v>
      </c>
      <c r="D36" s="49">
        <v>1</v>
      </c>
      <c r="E36" s="50" t="s">
        <v>58</v>
      </c>
      <c r="F36" s="67"/>
      <c r="G36" s="67">
        <f t="shared" si="0"/>
        <v>0</v>
      </c>
    </row>
    <row r="37" spans="1:7" ht="28.5" x14ac:dyDescent="0.25">
      <c r="A37" s="42"/>
      <c r="B37" s="42"/>
      <c r="C37" s="55" t="s">
        <v>155</v>
      </c>
      <c r="D37" s="42"/>
      <c r="E37" s="42"/>
      <c r="F37" s="67"/>
      <c r="G37" s="67">
        <f t="shared" si="0"/>
        <v>0</v>
      </c>
    </row>
    <row r="38" spans="1:7" ht="409.5" x14ac:dyDescent="0.2">
      <c r="A38" s="47">
        <v>1</v>
      </c>
      <c r="B38" s="47"/>
      <c r="C38" s="39" t="s">
        <v>316</v>
      </c>
      <c r="D38" s="49">
        <v>8</v>
      </c>
      <c r="E38" s="50" t="s">
        <v>43</v>
      </c>
      <c r="F38" s="67"/>
      <c r="G38" s="67">
        <f t="shared" si="0"/>
        <v>0</v>
      </c>
    </row>
    <row r="39" spans="1:7" ht="210" x14ac:dyDescent="0.2">
      <c r="A39" s="47">
        <v>2</v>
      </c>
      <c r="B39" s="47"/>
      <c r="C39" s="48" t="s">
        <v>156</v>
      </c>
      <c r="D39" s="49">
        <v>12</v>
      </c>
      <c r="E39" s="50" t="s">
        <v>58</v>
      </c>
      <c r="F39" s="67"/>
      <c r="G39" s="67">
        <f t="shared" si="0"/>
        <v>0</v>
      </c>
    </row>
    <row r="40" spans="1:7" ht="42.75" x14ac:dyDescent="0.25">
      <c r="A40" s="56" t="s">
        <v>157</v>
      </c>
      <c r="B40" s="56"/>
      <c r="C40" s="56"/>
      <c r="D40" s="42"/>
      <c r="E40" s="42"/>
      <c r="F40" s="67"/>
      <c r="G40" s="67">
        <f t="shared" si="0"/>
        <v>0</v>
      </c>
    </row>
    <row r="41" spans="1:7" ht="409.5" x14ac:dyDescent="0.2">
      <c r="A41" s="47">
        <v>1</v>
      </c>
      <c r="B41" s="47"/>
      <c r="C41" s="39" t="s">
        <v>317</v>
      </c>
      <c r="D41" s="49">
        <v>1</v>
      </c>
      <c r="E41" s="57">
        <v>3100000</v>
      </c>
      <c r="F41" s="67"/>
      <c r="G41" s="67">
        <f t="shared" si="0"/>
        <v>0</v>
      </c>
    </row>
    <row r="42" spans="1:7" ht="270" x14ac:dyDescent="0.2">
      <c r="A42" s="47">
        <v>2</v>
      </c>
      <c r="B42" s="47"/>
      <c r="C42" s="39" t="s">
        <v>318</v>
      </c>
      <c r="D42" s="49">
        <v>1</v>
      </c>
      <c r="E42" s="50" t="s">
        <v>58</v>
      </c>
      <c r="F42" s="67"/>
      <c r="G42" s="67">
        <f t="shared" si="0"/>
        <v>0</v>
      </c>
    </row>
    <row r="43" spans="1:7" ht="75" x14ac:dyDescent="0.2">
      <c r="A43" s="47">
        <v>3</v>
      </c>
      <c r="B43" s="47"/>
      <c r="C43" s="39" t="s">
        <v>319</v>
      </c>
      <c r="D43" s="49">
        <v>1</v>
      </c>
      <c r="E43" s="50" t="s">
        <v>58</v>
      </c>
      <c r="F43" s="67"/>
      <c r="G43" s="67">
        <f t="shared" si="0"/>
        <v>0</v>
      </c>
    </row>
    <row r="44" spans="1:7" x14ac:dyDescent="0.2">
      <c r="A44" s="40"/>
      <c r="B44" s="40"/>
      <c r="C44" s="55" t="s">
        <v>158</v>
      </c>
      <c r="D44" s="40"/>
      <c r="E44" s="40"/>
      <c r="F44" s="67"/>
      <c r="G44" s="67">
        <f t="shared" si="0"/>
        <v>0</v>
      </c>
    </row>
    <row r="45" spans="1:7" ht="409.5" x14ac:dyDescent="0.2">
      <c r="A45" s="47">
        <v>1</v>
      </c>
      <c r="B45" s="47"/>
      <c r="C45" s="39" t="s">
        <v>320</v>
      </c>
      <c r="D45" s="49">
        <v>1</v>
      </c>
      <c r="E45" s="50" t="s">
        <v>58</v>
      </c>
      <c r="F45" s="67"/>
      <c r="G45" s="67">
        <f t="shared" si="0"/>
        <v>0</v>
      </c>
    </row>
    <row r="46" spans="1:7" ht="30" x14ac:dyDescent="0.25">
      <c r="A46" s="47">
        <v>2</v>
      </c>
      <c r="B46" s="47"/>
      <c r="C46" s="39" t="s">
        <v>321</v>
      </c>
      <c r="D46" s="42"/>
      <c r="E46" s="42"/>
      <c r="F46" s="67"/>
      <c r="G46" s="67">
        <f t="shared" si="0"/>
        <v>0</v>
      </c>
    </row>
    <row r="47" spans="1:7" x14ac:dyDescent="0.2">
      <c r="A47" s="40"/>
      <c r="B47" s="40"/>
      <c r="C47" s="55" t="s">
        <v>159</v>
      </c>
      <c r="D47" s="40"/>
      <c r="E47" s="40"/>
      <c r="F47" s="67"/>
      <c r="G47" s="67">
        <f t="shared" si="0"/>
        <v>0</v>
      </c>
    </row>
    <row r="48" spans="1:7" ht="179.25" x14ac:dyDescent="0.2">
      <c r="A48" s="47">
        <v>1</v>
      </c>
      <c r="B48" s="47"/>
      <c r="C48" s="39" t="s">
        <v>322</v>
      </c>
      <c r="D48" s="49">
        <v>100</v>
      </c>
      <c r="E48" s="50" t="s">
        <v>43</v>
      </c>
      <c r="F48" s="67"/>
      <c r="G48" s="67">
        <f t="shared" si="0"/>
        <v>0</v>
      </c>
    </row>
    <row r="49" spans="1:7" ht="224.25" x14ac:dyDescent="0.2">
      <c r="A49" s="47">
        <v>2</v>
      </c>
      <c r="B49" s="47"/>
      <c r="C49" s="39" t="s">
        <v>323</v>
      </c>
      <c r="D49" s="49">
        <v>15</v>
      </c>
      <c r="E49" s="50" t="s">
        <v>43</v>
      </c>
      <c r="F49" s="67"/>
      <c r="G49" s="67">
        <f t="shared" si="0"/>
        <v>0</v>
      </c>
    </row>
    <row r="50" spans="1:7" ht="179.25" x14ac:dyDescent="0.2">
      <c r="A50" s="47">
        <v>3</v>
      </c>
      <c r="B50" s="47"/>
      <c r="C50" s="39" t="s">
        <v>324</v>
      </c>
      <c r="D50" s="49">
        <v>5</v>
      </c>
      <c r="E50" s="50" t="s">
        <v>43</v>
      </c>
      <c r="F50" s="67"/>
      <c r="G50" s="67">
        <f t="shared" si="0"/>
        <v>0</v>
      </c>
    </row>
    <row r="51" spans="1:7" ht="374.25" x14ac:dyDescent="0.2">
      <c r="A51" s="47">
        <v>4</v>
      </c>
      <c r="B51" s="47"/>
      <c r="C51" s="39" t="s">
        <v>325</v>
      </c>
      <c r="D51" s="49">
        <v>4</v>
      </c>
      <c r="E51" s="50" t="s">
        <v>43</v>
      </c>
      <c r="F51" s="67"/>
      <c r="G51" s="67">
        <f t="shared" si="0"/>
        <v>0</v>
      </c>
    </row>
    <row r="52" spans="1:7" x14ac:dyDescent="0.2">
      <c r="A52" s="47">
        <v>5</v>
      </c>
      <c r="B52" s="47"/>
      <c r="C52" s="48" t="s">
        <v>160</v>
      </c>
      <c r="D52" s="51">
        <v>7</v>
      </c>
      <c r="E52" s="52" t="s">
        <v>43</v>
      </c>
      <c r="F52" s="67"/>
      <c r="G52" s="67">
        <f t="shared" si="0"/>
        <v>0</v>
      </c>
    </row>
    <row r="53" spans="1:7" x14ac:dyDescent="0.2">
      <c r="A53" s="47">
        <v>6</v>
      </c>
      <c r="B53" s="47"/>
      <c r="C53" s="48" t="s">
        <v>161</v>
      </c>
      <c r="D53" s="51">
        <v>2</v>
      </c>
      <c r="E53" s="52" t="s">
        <v>43</v>
      </c>
      <c r="F53" s="67"/>
      <c r="G53" s="67">
        <f t="shared" si="0"/>
        <v>0</v>
      </c>
    </row>
    <row r="54" spans="1:7" x14ac:dyDescent="0.2">
      <c r="A54" s="47">
        <v>7</v>
      </c>
      <c r="B54" s="47"/>
      <c r="C54" s="48" t="s">
        <v>162</v>
      </c>
      <c r="D54" s="51">
        <v>1</v>
      </c>
      <c r="E54" s="52" t="s">
        <v>43</v>
      </c>
      <c r="F54" s="67"/>
      <c r="G54" s="67">
        <f t="shared" si="0"/>
        <v>0</v>
      </c>
    </row>
    <row r="55" spans="1:7" x14ac:dyDescent="0.2">
      <c r="A55" s="47">
        <v>8</v>
      </c>
      <c r="B55" s="47"/>
      <c r="C55" s="48" t="s">
        <v>163</v>
      </c>
      <c r="D55" s="51">
        <v>16</v>
      </c>
      <c r="E55" s="52" t="s">
        <v>43</v>
      </c>
      <c r="F55" s="67"/>
      <c r="G55" s="67">
        <f t="shared" si="0"/>
        <v>0</v>
      </c>
    </row>
    <row r="56" spans="1:7" x14ac:dyDescent="0.2">
      <c r="A56" s="47">
        <v>9</v>
      </c>
      <c r="B56" s="47"/>
      <c r="C56" s="48" t="s">
        <v>164</v>
      </c>
      <c r="D56" s="51">
        <v>1</v>
      </c>
      <c r="E56" s="52" t="s">
        <v>43</v>
      </c>
      <c r="F56" s="67"/>
      <c r="G56" s="67">
        <f t="shared" si="0"/>
        <v>0</v>
      </c>
    </row>
    <row r="57" spans="1:7" x14ac:dyDescent="0.2">
      <c r="A57" s="47">
        <v>10</v>
      </c>
      <c r="B57" s="47"/>
      <c r="C57" s="48" t="s">
        <v>165</v>
      </c>
      <c r="D57" s="51">
        <v>6000</v>
      </c>
      <c r="E57" s="52" t="s">
        <v>166</v>
      </c>
      <c r="F57" s="67"/>
      <c r="G57" s="67">
        <f t="shared" si="0"/>
        <v>0</v>
      </c>
    </row>
    <row r="58" spans="1:7" ht="60" x14ac:dyDescent="0.2">
      <c r="A58" s="47">
        <v>11</v>
      </c>
      <c r="B58" s="47"/>
      <c r="C58" s="39" t="s">
        <v>326</v>
      </c>
      <c r="D58" s="51">
        <v>1</v>
      </c>
      <c r="E58" s="52" t="s">
        <v>58</v>
      </c>
      <c r="F58" s="67"/>
      <c r="G58" s="67">
        <f t="shared" si="0"/>
        <v>0</v>
      </c>
    </row>
    <row r="59" spans="1:7" ht="28.5" x14ac:dyDescent="0.25">
      <c r="A59" s="43"/>
      <c r="B59" s="43"/>
      <c r="C59" s="58" t="s">
        <v>167</v>
      </c>
      <c r="D59" s="43"/>
      <c r="E59" s="43"/>
      <c r="F59" s="67"/>
      <c r="G59" s="67">
        <f t="shared" si="0"/>
        <v>0</v>
      </c>
    </row>
    <row r="60" spans="1:7" ht="405" x14ac:dyDescent="0.2">
      <c r="A60" s="59">
        <v>1</v>
      </c>
      <c r="B60" s="59"/>
      <c r="C60" s="44" t="s">
        <v>327</v>
      </c>
      <c r="D60" s="60">
        <v>35</v>
      </c>
      <c r="E60" s="61" t="s">
        <v>168</v>
      </c>
      <c r="F60" s="67"/>
      <c r="G60" s="67">
        <f t="shared" si="0"/>
        <v>0</v>
      </c>
    </row>
    <row r="61" spans="1:7" x14ac:dyDescent="0.25">
      <c r="A61" s="42"/>
      <c r="B61" s="42"/>
      <c r="C61" s="55" t="s">
        <v>169</v>
      </c>
      <c r="D61" s="42"/>
      <c r="E61" s="42"/>
      <c r="F61" s="67"/>
      <c r="G61" s="67">
        <f t="shared" si="0"/>
        <v>0</v>
      </c>
    </row>
    <row r="62" spans="1:7" ht="45" x14ac:dyDescent="0.2">
      <c r="A62" s="47">
        <v>1</v>
      </c>
      <c r="B62" s="47"/>
      <c r="C62" s="39" t="s">
        <v>328</v>
      </c>
      <c r="D62" s="51">
        <v>3</v>
      </c>
      <c r="E62" s="52" t="s">
        <v>58</v>
      </c>
      <c r="F62" s="67"/>
      <c r="G62" s="67">
        <f t="shared" si="0"/>
        <v>0</v>
      </c>
    </row>
    <row r="63" spans="1:7" ht="30" x14ac:dyDescent="0.2">
      <c r="A63" s="47">
        <v>2</v>
      </c>
      <c r="B63" s="47"/>
      <c r="C63" s="48" t="s">
        <v>170</v>
      </c>
      <c r="D63" s="51">
        <v>3</v>
      </c>
      <c r="E63" s="52" t="s">
        <v>58</v>
      </c>
      <c r="F63" s="67"/>
      <c r="G63" s="67">
        <f t="shared" si="0"/>
        <v>0</v>
      </c>
    </row>
    <row r="64" spans="1:7" x14ac:dyDescent="0.2">
      <c r="A64" s="47">
        <v>3</v>
      </c>
      <c r="B64" s="47"/>
      <c r="C64" s="48" t="s">
        <v>171</v>
      </c>
      <c r="D64" s="51">
        <v>200</v>
      </c>
      <c r="E64" s="52" t="s">
        <v>43</v>
      </c>
      <c r="F64" s="67"/>
      <c r="G64" s="67">
        <f t="shared" si="0"/>
        <v>0</v>
      </c>
    </row>
    <row r="65" spans="1:7" x14ac:dyDescent="0.2">
      <c r="A65" s="47">
        <v>4</v>
      </c>
      <c r="B65" s="47"/>
      <c r="C65" s="48" t="s">
        <v>172</v>
      </c>
      <c r="D65" s="51">
        <v>1000</v>
      </c>
      <c r="E65" s="52" t="s">
        <v>43</v>
      </c>
      <c r="F65" s="67"/>
      <c r="G65" s="67">
        <f t="shared" si="0"/>
        <v>0</v>
      </c>
    </row>
    <row r="66" spans="1:7" x14ac:dyDescent="0.2">
      <c r="A66" s="47">
        <v>5</v>
      </c>
      <c r="B66" s="47"/>
      <c r="C66" s="48" t="s">
        <v>173</v>
      </c>
      <c r="D66" s="51">
        <v>8</v>
      </c>
      <c r="E66" s="52" t="s">
        <v>43</v>
      </c>
      <c r="F66" s="67"/>
      <c r="G66" s="67">
        <f t="shared" si="0"/>
        <v>0</v>
      </c>
    </row>
    <row r="67" spans="1:7" x14ac:dyDescent="0.2">
      <c r="A67" s="47">
        <v>6</v>
      </c>
      <c r="B67" s="47"/>
      <c r="C67" s="48" t="s">
        <v>174</v>
      </c>
      <c r="D67" s="51">
        <v>2</v>
      </c>
      <c r="E67" s="52" t="s">
        <v>43</v>
      </c>
      <c r="F67" s="67"/>
      <c r="G67" s="67">
        <f t="shared" si="0"/>
        <v>0</v>
      </c>
    </row>
    <row r="68" spans="1:7" x14ac:dyDescent="0.2">
      <c r="A68" s="47">
        <v>7</v>
      </c>
      <c r="B68" s="47"/>
      <c r="C68" s="48" t="s">
        <v>175</v>
      </c>
      <c r="D68" s="51">
        <v>6</v>
      </c>
      <c r="E68" s="52" t="s">
        <v>43</v>
      </c>
      <c r="F68" s="67"/>
      <c r="G68" s="67">
        <f t="shared" ref="G68:G131" si="1">D68*F68</f>
        <v>0</v>
      </c>
    </row>
    <row r="69" spans="1:7" x14ac:dyDescent="0.2">
      <c r="A69" s="47">
        <v>8</v>
      </c>
      <c r="B69" s="47"/>
      <c r="C69" s="48" t="s">
        <v>176</v>
      </c>
      <c r="D69" s="51">
        <v>1</v>
      </c>
      <c r="E69" s="52" t="s">
        <v>43</v>
      </c>
      <c r="F69" s="67"/>
      <c r="G69" s="67">
        <f t="shared" si="1"/>
        <v>0</v>
      </c>
    </row>
    <row r="70" spans="1:7" x14ac:dyDescent="0.2">
      <c r="A70" s="47">
        <v>9</v>
      </c>
      <c r="B70" s="47"/>
      <c r="C70" s="48" t="s">
        <v>177</v>
      </c>
      <c r="D70" s="51">
        <v>1</v>
      </c>
      <c r="E70" s="52" t="s">
        <v>43</v>
      </c>
      <c r="F70" s="67"/>
      <c r="G70" s="67">
        <f t="shared" si="1"/>
        <v>0</v>
      </c>
    </row>
    <row r="71" spans="1:7" x14ac:dyDescent="0.2">
      <c r="A71" s="47">
        <v>10</v>
      </c>
      <c r="B71" s="47"/>
      <c r="C71" s="48" t="s">
        <v>178</v>
      </c>
      <c r="D71" s="51">
        <v>12000</v>
      </c>
      <c r="E71" s="52" t="s">
        <v>166</v>
      </c>
      <c r="F71" s="67"/>
      <c r="G71" s="67">
        <f t="shared" si="1"/>
        <v>0</v>
      </c>
    </row>
    <row r="72" spans="1:7" x14ac:dyDescent="0.2">
      <c r="A72" s="47">
        <v>11</v>
      </c>
      <c r="B72" s="47"/>
      <c r="C72" s="48" t="s">
        <v>179</v>
      </c>
      <c r="D72" s="51">
        <v>24</v>
      </c>
      <c r="E72" s="52" t="s">
        <v>43</v>
      </c>
      <c r="F72" s="67"/>
      <c r="G72" s="67">
        <f t="shared" si="1"/>
        <v>0</v>
      </c>
    </row>
    <row r="73" spans="1:7" x14ac:dyDescent="0.2">
      <c r="A73" s="47">
        <v>12</v>
      </c>
      <c r="B73" s="47"/>
      <c r="C73" s="48" t="s">
        <v>180</v>
      </c>
      <c r="D73" s="51">
        <v>1</v>
      </c>
      <c r="E73" s="52" t="s">
        <v>43</v>
      </c>
      <c r="F73" s="67"/>
      <c r="G73" s="67">
        <f t="shared" si="1"/>
        <v>0</v>
      </c>
    </row>
    <row r="74" spans="1:7" x14ac:dyDescent="0.2">
      <c r="A74" s="47">
        <v>13</v>
      </c>
      <c r="B74" s="47"/>
      <c r="C74" s="48" t="s">
        <v>181</v>
      </c>
      <c r="D74" s="51">
        <v>4</v>
      </c>
      <c r="E74" s="52" t="s">
        <v>43</v>
      </c>
      <c r="F74" s="67"/>
      <c r="G74" s="67">
        <f t="shared" si="1"/>
        <v>0</v>
      </c>
    </row>
    <row r="75" spans="1:7" x14ac:dyDescent="0.25">
      <c r="A75" s="42"/>
      <c r="B75" s="42"/>
      <c r="C75" s="55" t="s">
        <v>182</v>
      </c>
      <c r="D75" s="42"/>
      <c r="E75" s="42"/>
      <c r="F75" s="67"/>
      <c r="G75" s="67">
        <f t="shared" si="1"/>
        <v>0</v>
      </c>
    </row>
    <row r="76" spans="1:7" ht="150" x14ac:dyDescent="0.2">
      <c r="A76" s="47">
        <v>1</v>
      </c>
      <c r="B76" s="47"/>
      <c r="C76" s="48" t="s">
        <v>183</v>
      </c>
      <c r="D76" s="49">
        <v>30</v>
      </c>
      <c r="E76" s="50" t="s">
        <v>43</v>
      </c>
      <c r="F76" s="67"/>
      <c r="G76" s="67">
        <f t="shared" si="1"/>
        <v>0</v>
      </c>
    </row>
    <row r="77" spans="1:7" ht="150" x14ac:dyDescent="0.2">
      <c r="A77" s="62">
        <v>2</v>
      </c>
      <c r="B77" s="62"/>
      <c r="C77" s="48" t="s">
        <v>184</v>
      </c>
      <c r="D77" s="49">
        <v>1</v>
      </c>
      <c r="E77" s="50" t="s">
        <v>43</v>
      </c>
      <c r="F77" s="67"/>
      <c r="G77" s="67">
        <f t="shared" si="1"/>
        <v>0</v>
      </c>
    </row>
    <row r="78" spans="1:7" ht="240" x14ac:dyDescent="0.2">
      <c r="A78" s="47">
        <v>3</v>
      </c>
      <c r="B78" s="47"/>
      <c r="C78" s="39" t="s">
        <v>329</v>
      </c>
      <c r="D78" s="49">
        <v>1</v>
      </c>
      <c r="E78" s="50" t="s">
        <v>43</v>
      </c>
      <c r="F78" s="67"/>
      <c r="G78" s="67">
        <f t="shared" si="1"/>
        <v>0</v>
      </c>
    </row>
    <row r="79" spans="1:7" ht="210" x14ac:dyDescent="0.2">
      <c r="A79" s="39"/>
      <c r="B79" s="39"/>
      <c r="C79" s="48" t="s">
        <v>185</v>
      </c>
      <c r="D79" s="49">
        <v>1</v>
      </c>
      <c r="E79" s="50" t="s">
        <v>43</v>
      </c>
      <c r="F79" s="67"/>
      <c r="G79" s="67">
        <f t="shared" si="1"/>
        <v>0</v>
      </c>
    </row>
    <row r="80" spans="1:7" ht="60" x14ac:dyDescent="0.2">
      <c r="A80" s="39"/>
      <c r="B80" s="39"/>
      <c r="C80" s="48" t="s">
        <v>186</v>
      </c>
      <c r="D80" s="51">
        <v>1</v>
      </c>
      <c r="E80" s="52" t="s">
        <v>43</v>
      </c>
      <c r="F80" s="67"/>
      <c r="G80" s="67">
        <f t="shared" si="1"/>
        <v>0</v>
      </c>
    </row>
    <row r="81" spans="1:7" ht="75" x14ac:dyDescent="0.2">
      <c r="A81" s="39"/>
      <c r="B81" s="39"/>
      <c r="C81" s="48" t="s">
        <v>187</v>
      </c>
      <c r="D81" s="51">
        <v>1</v>
      </c>
      <c r="E81" s="52" t="s">
        <v>43</v>
      </c>
      <c r="F81" s="67"/>
      <c r="G81" s="67">
        <f t="shared" si="1"/>
        <v>0</v>
      </c>
    </row>
    <row r="82" spans="1:7" ht="120" x14ac:dyDescent="0.2">
      <c r="A82" s="39"/>
      <c r="B82" s="39"/>
      <c r="C82" s="48" t="s">
        <v>188</v>
      </c>
      <c r="D82" s="49">
        <v>1</v>
      </c>
      <c r="E82" s="50" t="s">
        <v>43</v>
      </c>
      <c r="F82" s="67"/>
      <c r="G82" s="67">
        <f t="shared" si="1"/>
        <v>0</v>
      </c>
    </row>
    <row r="83" spans="1:7" x14ac:dyDescent="0.25">
      <c r="A83" s="42"/>
      <c r="B83" s="42"/>
      <c r="C83" s="48" t="s">
        <v>189</v>
      </c>
      <c r="D83" s="51">
        <v>2</v>
      </c>
      <c r="E83" s="52" t="s">
        <v>43</v>
      </c>
      <c r="F83" s="67"/>
      <c r="G83" s="67">
        <f t="shared" si="1"/>
        <v>0</v>
      </c>
    </row>
    <row r="84" spans="1:7" x14ac:dyDescent="0.25">
      <c r="A84" s="42"/>
      <c r="B84" s="42"/>
      <c r="C84" s="48" t="s">
        <v>190</v>
      </c>
      <c r="D84" s="51">
        <v>2000</v>
      </c>
      <c r="E84" s="52" t="s">
        <v>191</v>
      </c>
      <c r="F84" s="67"/>
      <c r="G84" s="67">
        <f t="shared" si="1"/>
        <v>0</v>
      </c>
    </row>
    <row r="85" spans="1:7" x14ac:dyDescent="0.2">
      <c r="A85" s="40"/>
      <c r="B85" s="40"/>
      <c r="C85" s="55" t="s">
        <v>192</v>
      </c>
      <c r="D85" s="40"/>
      <c r="E85" s="40"/>
      <c r="F85" s="67"/>
      <c r="G85" s="67">
        <f t="shared" si="1"/>
        <v>0</v>
      </c>
    </row>
    <row r="86" spans="1:7" ht="60" x14ac:dyDescent="0.2">
      <c r="A86" s="47">
        <v>1</v>
      </c>
      <c r="B86" s="47"/>
      <c r="C86" s="39" t="s">
        <v>330</v>
      </c>
      <c r="D86" s="49">
        <v>1</v>
      </c>
      <c r="E86" s="50" t="s">
        <v>43</v>
      </c>
      <c r="F86" s="67"/>
      <c r="G86" s="67">
        <f t="shared" si="1"/>
        <v>0</v>
      </c>
    </row>
    <row r="87" spans="1:7" x14ac:dyDescent="0.25">
      <c r="A87" s="42"/>
      <c r="B87" s="42"/>
      <c r="C87" s="55" t="s">
        <v>193</v>
      </c>
      <c r="D87" s="42"/>
      <c r="E87" s="42"/>
      <c r="F87" s="67"/>
      <c r="G87" s="67">
        <f t="shared" si="1"/>
        <v>0</v>
      </c>
    </row>
    <row r="88" spans="1:7" x14ac:dyDescent="0.2">
      <c r="A88" s="47">
        <v>1</v>
      </c>
      <c r="B88" s="47"/>
      <c r="C88" s="48" t="s">
        <v>194</v>
      </c>
      <c r="D88" s="51">
        <v>1</v>
      </c>
      <c r="E88" s="52" t="s">
        <v>43</v>
      </c>
      <c r="F88" s="67"/>
      <c r="G88" s="67">
        <f t="shared" si="1"/>
        <v>0</v>
      </c>
    </row>
    <row r="89" spans="1:7" ht="30" x14ac:dyDescent="0.2">
      <c r="A89" s="47">
        <v>2</v>
      </c>
      <c r="B89" s="47"/>
      <c r="C89" s="48" t="s">
        <v>195</v>
      </c>
      <c r="D89" s="51">
        <v>8</v>
      </c>
      <c r="E89" s="52" t="s">
        <v>43</v>
      </c>
      <c r="F89" s="67"/>
      <c r="G89" s="67">
        <f t="shared" si="1"/>
        <v>0</v>
      </c>
    </row>
    <row r="90" spans="1:7" x14ac:dyDescent="0.2">
      <c r="A90" s="47">
        <v>3</v>
      </c>
      <c r="B90" s="47"/>
      <c r="C90" s="48" t="s">
        <v>196</v>
      </c>
      <c r="D90" s="51">
        <v>110</v>
      </c>
      <c r="E90" s="52" t="s">
        <v>43</v>
      </c>
      <c r="F90" s="67"/>
      <c r="G90" s="67">
        <f t="shared" si="1"/>
        <v>0</v>
      </c>
    </row>
    <row r="91" spans="1:7" x14ac:dyDescent="0.2">
      <c r="A91" s="47">
        <v>4</v>
      </c>
      <c r="B91" s="47"/>
      <c r="C91" s="48" t="s">
        <v>197</v>
      </c>
      <c r="D91" s="51">
        <v>10</v>
      </c>
      <c r="E91" s="52" t="s">
        <v>43</v>
      </c>
      <c r="F91" s="67"/>
      <c r="G91" s="67">
        <f t="shared" si="1"/>
        <v>0</v>
      </c>
    </row>
    <row r="92" spans="1:7" x14ac:dyDescent="0.2">
      <c r="A92" s="47">
        <v>5</v>
      </c>
      <c r="B92" s="47"/>
      <c r="C92" s="48" t="s">
        <v>198</v>
      </c>
      <c r="D92" s="51">
        <v>6000</v>
      </c>
      <c r="E92" s="52" t="s">
        <v>166</v>
      </c>
      <c r="F92" s="67"/>
      <c r="G92" s="67">
        <f t="shared" si="1"/>
        <v>0</v>
      </c>
    </row>
    <row r="93" spans="1:7" x14ac:dyDescent="0.25">
      <c r="A93" s="42"/>
      <c r="B93" s="42"/>
      <c r="C93" s="55" t="s">
        <v>199</v>
      </c>
      <c r="D93" s="42"/>
      <c r="E93" s="42"/>
      <c r="F93" s="67"/>
      <c r="G93" s="67">
        <f t="shared" si="1"/>
        <v>0</v>
      </c>
    </row>
    <row r="94" spans="1:7" x14ac:dyDescent="0.2">
      <c r="A94" s="47">
        <v>1</v>
      </c>
      <c r="B94" s="47"/>
      <c r="C94" s="48" t="s">
        <v>200</v>
      </c>
      <c r="D94" s="51">
        <v>5</v>
      </c>
      <c r="E94" s="52" t="s">
        <v>43</v>
      </c>
      <c r="F94" s="67"/>
      <c r="G94" s="67">
        <f t="shared" si="1"/>
        <v>0</v>
      </c>
    </row>
    <row r="95" spans="1:7" x14ac:dyDescent="0.2">
      <c r="A95" s="47">
        <v>2</v>
      </c>
      <c r="B95" s="47"/>
      <c r="C95" s="48" t="s">
        <v>201</v>
      </c>
      <c r="D95" s="51">
        <v>6</v>
      </c>
      <c r="E95" s="52" t="s">
        <v>43</v>
      </c>
      <c r="F95" s="67"/>
      <c r="G95" s="67">
        <f t="shared" si="1"/>
        <v>0</v>
      </c>
    </row>
    <row r="96" spans="1:7" x14ac:dyDescent="0.2">
      <c r="A96" s="47">
        <v>3</v>
      </c>
      <c r="B96" s="47"/>
      <c r="C96" s="48" t="s">
        <v>202</v>
      </c>
      <c r="D96" s="51">
        <v>300</v>
      </c>
      <c r="E96" s="52" t="s">
        <v>166</v>
      </c>
      <c r="F96" s="67"/>
      <c r="G96" s="67">
        <f t="shared" si="1"/>
        <v>0</v>
      </c>
    </row>
    <row r="97" spans="1:7" x14ac:dyDescent="0.25">
      <c r="A97" s="42"/>
      <c r="B97" s="42"/>
      <c r="C97" s="55" t="s">
        <v>203</v>
      </c>
      <c r="D97" s="42"/>
      <c r="E97" s="42"/>
      <c r="F97" s="67"/>
      <c r="G97" s="67">
        <f t="shared" si="1"/>
        <v>0</v>
      </c>
    </row>
    <row r="98" spans="1:7" ht="60" x14ac:dyDescent="0.2">
      <c r="A98" s="47">
        <v>1</v>
      </c>
      <c r="B98" s="47"/>
      <c r="C98" s="48" t="s">
        <v>204</v>
      </c>
      <c r="D98" s="51">
        <v>2</v>
      </c>
      <c r="E98" s="52" t="s">
        <v>43</v>
      </c>
      <c r="F98" s="67"/>
      <c r="G98" s="67">
        <f t="shared" si="1"/>
        <v>0</v>
      </c>
    </row>
    <row r="99" spans="1:7" ht="75" x14ac:dyDescent="0.2">
      <c r="A99" s="47">
        <v>2</v>
      </c>
      <c r="B99" s="47"/>
      <c r="C99" s="39" t="s">
        <v>331</v>
      </c>
      <c r="D99" s="49">
        <v>2</v>
      </c>
      <c r="E99" s="50" t="s">
        <v>43</v>
      </c>
      <c r="F99" s="67"/>
      <c r="G99" s="67">
        <f t="shared" si="1"/>
        <v>0</v>
      </c>
    </row>
    <row r="100" spans="1:7" ht="60" x14ac:dyDescent="0.2">
      <c r="A100" s="47">
        <v>3</v>
      </c>
      <c r="B100" s="47"/>
      <c r="C100" s="48" t="s">
        <v>205</v>
      </c>
      <c r="D100" s="51">
        <v>2</v>
      </c>
      <c r="E100" s="52" t="s">
        <v>43</v>
      </c>
      <c r="F100" s="67"/>
      <c r="G100" s="67">
        <f t="shared" si="1"/>
        <v>0</v>
      </c>
    </row>
    <row r="101" spans="1:7" ht="60" x14ac:dyDescent="0.2">
      <c r="A101" s="47">
        <v>4</v>
      </c>
      <c r="B101" s="47"/>
      <c r="C101" s="48" t="s">
        <v>206</v>
      </c>
      <c r="D101" s="51">
        <v>4</v>
      </c>
      <c r="E101" s="52" t="s">
        <v>43</v>
      </c>
      <c r="F101" s="67"/>
      <c r="G101" s="67">
        <f t="shared" si="1"/>
        <v>0</v>
      </c>
    </row>
    <row r="102" spans="1:7" x14ac:dyDescent="0.2">
      <c r="A102" s="47">
        <v>5</v>
      </c>
      <c r="B102" s="47"/>
      <c r="C102" s="48" t="s">
        <v>207</v>
      </c>
      <c r="D102" s="51">
        <v>2</v>
      </c>
      <c r="E102" s="52" t="s">
        <v>43</v>
      </c>
      <c r="F102" s="67"/>
      <c r="G102" s="67">
        <f t="shared" si="1"/>
        <v>0</v>
      </c>
    </row>
    <row r="103" spans="1:7" ht="60" x14ac:dyDescent="0.2">
      <c r="A103" s="47">
        <v>6</v>
      </c>
      <c r="B103" s="47"/>
      <c r="C103" s="48" t="s">
        <v>208</v>
      </c>
      <c r="D103" s="51">
        <v>2</v>
      </c>
      <c r="E103" s="52" t="s">
        <v>43</v>
      </c>
      <c r="F103" s="67"/>
      <c r="G103" s="67">
        <f t="shared" si="1"/>
        <v>0</v>
      </c>
    </row>
    <row r="104" spans="1:7" ht="60" x14ac:dyDescent="0.2">
      <c r="A104" s="47">
        <v>7</v>
      </c>
      <c r="B104" s="47"/>
      <c r="C104" s="39" t="s">
        <v>332</v>
      </c>
      <c r="D104" s="51">
        <v>10</v>
      </c>
      <c r="E104" s="52" t="s">
        <v>43</v>
      </c>
      <c r="F104" s="67"/>
      <c r="G104" s="67">
        <f t="shared" si="1"/>
        <v>0</v>
      </c>
    </row>
    <row r="105" spans="1:7" ht="30" x14ac:dyDescent="0.2">
      <c r="A105" s="47">
        <v>8</v>
      </c>
      <c r="B105" s="47"/>
      <c r="C105" s="48" t="s">
        <v>209</v>
      </c>
      <c r="D105" s="51">
        <v>1</v>
      </c>
      <c r="E105" s="52" t="s">
        <v>43</v>
      </c>
      <c r="F105" s="67"/>
      <c r="G105" s="67">
        <f t="shared" si="1"/>
        <v>0</v>
      </c>
    </row>
    <row r="106" spans="1:7" ht="45" x14ac:dyDescent="0.2">
      <c r="A106" s="47">
        <v>9</v>
      </c>
      <c r="B106" s="47"/>
      <c r="C106" s="39" t="s">
        <v>333</v>
      </c>
      <c r="D106" s="51">
        <v>5</v>
      </c>
      <c r="E106" s="52" t="s">
        <v>43</v>
      </c>
      <c r="F106" s="67"/>
      <c r="G106" s="67">
        <f t="shared" si="1"/>
        <v>0</v>
      </c>
    </row>
    <row r="107" spans="1:7" x14ac:dyDescent="0.2">
      <c r="A107" s="47">
        <v>10</v>
      </c>
      <c r="B107" s="47"/>
      <c r="C107" s="48" t="s">
        <v>210</v>
      </c>
      <c r="D107" s="51">
        <v>5</v>
      </c>
      <c r="E107" s="52" t="s">
        <v>43</v>
      </c>
      <c r="F107" s="67"/>
      <c r="G107" s="67">
        <f t="shared" si="1"/>
        <v>0</v>
      </c>
    </row>
    <row r="108" spans="1:7" ht="30" x14ac:dyDescent="0.2">
      <c r="A108" s="47">
        <v>11</v>
      </c>
      <c r="B108" s="47"/>
      <c r="C108" s="48" t="s">
        <v>211</v>
      </c>
      <c r="D108" s="51">
        <v>1</v>
      </c>
      <c r="E108" s="52" t="s">
        <v>43</v>
      </c>
      <c r="F108" s="67"/>
      <c r="G108" s="67">
        <f t="shared" si="1"/>
        <v>0</v>
      </c>
    </row>
    <row r="109" spans="1:7" x14ac:dyDescent="0.25">
      <c r="A109" s="42"/>
      <c r="B109" s="42"/>
      <c r="C109" s="55" t="s">
        <v>212</v>
      </c>
      <c r="D109" s="42"/>
      <c r="E109" s="42"/>
      <c r="F109" s="67"/>
      <c r="G109" s="67">
        <f t="shared" si="1"/>
        <v>0</v>
      </c>
    </row>
    <row r="110" spans="1:7" x14ac:dyDescent="0.25">
      <c r="A110" s="63" t="s">
        <v>213</v>
      </c>
      <c r="B110" s="63"/>
      <c r="C110" s="55" t="s">
        <v>214</v>
      </c>
      <c r="D110" s="42"/>
      <c r="E110" s="42"/>
      <c r="F110" s="67"/>
      <c r="G110" s="67">
        <f t="shared" si="1"/>
        <v>0</v>
      </c>
    </row>
    <row r="111" spans="1:7" ht="42.75" x14ac:dyDescent="0.2">
      <c r="A111" s="40"/>
      <c r="B111" s="40"/>
      <c r="C111" s="39" t="s">
        <v>334</v>
      </c>
      <c r="D111" s="40"/>
      <c r="E111" s="40"/>
      <c r="F111" s="67"/>
      <c r="G111" s="67">
        <f t="shared" si="1"/>
        <v>0</v>
      </c>
    </row>
    <row r="112" spans="1:7" x14ac:dyDescent="0.25">
      <c r="A112" s="62">
        <v>1</v>
      </c>
      <c r="B112" s="62"/>
      <c r="C112" s="55" t="s">
        <v>215</v>
      </c>
      <c r="D112" s="42"/>
      <c r="E112" s="42"/>
      <c r="F112" s="67"/>
      <c r="G112" s="67">
        <f t="shared" si="1"/>
        <v>0</v>
      </c>
    </row>
    <row r="113" spans="1:7" ht="165" x14ac:dyDescent="0.2">
      <c r="A113" s="64">
        <v>1.1000000000000001</v>
      </c>
      <c r="B113" s="64"/>
      <c r="C113" s="39" t="s">
        <v>335</v>
      </c>
      <c r="D113" s="49">
        <v>1</v>
      </c>
      <c r="E113" s="50" t="s">
        <v>59</v>
      </c>
      <c r="F113" s="67"/>
      <c r="G113" s="67">
        <f t="shared" si="1"/>
        <v>0</v>
      </c>
    </row>
    <row r="114" spans="1:7" x14ac:dyDescent="0.25">
      <c r="A114" s="62">
        <v>2</v>
      </c>
      <c r="B114" s="62"/>
      <c r="C114" s="55" t="s">
        <v>216</v>
      </c>
      <c r="D114" s="42"/>
      <c r="E114" s="42"/>
      <c r="F114" s="67"/>
      <c r="G114" s="67">
        <f t="shared" si="1"/>
        <v>0</v>
      </c>
    </row>
    <row r="115" spans="1:7" ht="28.5" x14ac:dyDescent="0.25">
      <c r="A115" s="42"/>
      <c r="B115" s="42"/>
      <c r="C115" s="55" t="s">
        <v>217</v>
      </c>
      <c r="D115" s="42"/>
      <c r="E115" s="42"/>
      <c r="F115" s="67"/>
      <c r="G115" s="67">
        <f t="shared" si="1"/>
        <v>0</v>
      </c>
    </row>
    <row r="116" spans="1:7" ht="210" x14ac:dyDescent="0.2">
      <c r="A116" s="64">
        <v>2.1</v>
      </c>
      <c r="B116" s="64"/>
      <c r="C116" s="39" t="s">
        <v>336</v>
      </c>
      <c r="D116" s="49">
        <v>1</v>
      </c>
      <c r="E116" s="50" t="s">
        <v>59</v>
      </c>
      <c r="F116" s="67"/>
      <c r="G116" s="67">
        <f t="shared" si="1"/>
        <v>0</v>
      </c>
    </row>
    <row r="117" spans="1:7" x14ac:dyDescent="0.25">
      <c r="A117" s="42"/>
      <c r="B117" s="42"/>
      <c r="C117" s="42"/>
      <c r="D117" s="42"/>
      <c r="E117" s="42"/>
      <c r="F117" s="67"/>
      <c r="G117" s="67">
        <f t="shared" si="1"/>
        <v>0</v>
      </c>
    </row>
    <row r="118" spans="1:7" x14ac:dyDescent="0.25">
      <c r="A118" s="65">
        <v>3</v>
      </c>
      <c r="B118" s="65"/>
      <c r="C118" s="55" t="s">
        <v>218</v>
      </c>
      <c r="D118" s="42"/>
      <c r="E118" s="42"/>
      <c r="F118" s="67"/>
      <c r="G118" s="67">
        <f t="shared" si="1"/>
        <v>0</v>
      </c>
    </row>
    <row r="119" spans="1:7" ht="163.5" x14ac:dyDescent="0.2">
      <c r="A119" s="39"/>
      <c r="B119" s="39"/>
      <c r="C119" s="39" t="s">
        <v>337</v>
      </c>
      <c r="D119" s="49">
        <v>1</v>
      </c>
      <c r="E119" s="50" t="s">
        <v>219</v>
      </c>
      <c r="F119" s="67"/>
      <c r="G119" s="67">
        <f t="shared" si="1"/>
        <v>0</v>
      </c>
    </row>
    <row r="120" spans="1:7" ht="29.25" x14ac:dyDescent="0.2">
      <c r="A120" s="51">
        <v>3.01</v>
      </c>
      <c r="B120" s="51"/>
      <c r="C120" s="39" t="s">
        <v>338</v>
      </c>
      <c r="D120" s="51">
        <v>1</v>
      </c>
      <c r="E120" s="52" t="s">
        <v>219</v>
      </c>
      <c r="F120" s="67"/>
      <c r="G120" s="67">
        <f t="shared" si="1"/>
        <v>0</v>
      </c>
    </row>
    <row r="121" spans="1:7" ht="29.25" x14ac:dyDescent="0.2">
      <c r="A121" s="51">
        <v>3.02</v>
      </c>
      <c r="B121" s="51"/>
      <c r="C121" s="39" t="s">
        <v>339</v>
      </c>
      <c r="D121" s="51">
        <v>1</v>
      </c>
      <c r="E121" s="52" t="s">
        <v>219</v>
      </c>
      <c r="F121" s="67"/>
      <c r="G121" s="67">
        <f t="shared" si="1"/>
        <v>0</v>
      </c>
    </row>
    <row r="122" spans="1:7" ht="29.25" x14ac:dyDescent="0.2">
      <c r="A122" s="51">
        <v>3.03</v>
      </c>
      <c r="B122" s="51"/>
      <c r="C122" s="39" t="s">
        <v>340</v>
      </c>
      <c r="D122" s="51">
        <v>1</v>
      </c>
      <c r="E122" s="52" t="s">
        <v>219</v>
      </c>
      <c r="F122" s="67"/>
      <c r="G122" s="67">
        <f t="shared" si="1"/>
        <v>0</v>
      </c>
    </row>
    <row r="123" spans="1:7" ht="29.25" x14ac:dyDescent="0.2">
      <c r="A123" s="51">
        <v>3.04</v>
      </c>
      <c r="B123" s="51"/>
      <c r="C123" s="39" t="s">
        <v>341</v>
      </c>
      <c r="D123" s="51">
        <v>1</v>
      </c>
      <c r="E123" s="52" t="s">
        <v>219</v>
      </c>
      <c r="F123" s="67"/>
      <c r="G123" s="67">
        <f t="shared" si="1"/>
        <v>0</v>
      </c>
    </row>
    <row r="124" spans="1:7" x14ac:dyDescent="0.25">
      <c r="A124" s="42"/>
      <c r="B124" s="42"/>
      <c r="C124" s="42"/>
      <c r="D124" s="42"/>
      <c r="E124" s="42"/>
      <c r="F124" s="67"/>
      <c r="G124" s="67">
        <f t="shared" si="1"/>
        <v>0</v>
      </c>
    </row>
    <row r="125" spans="1:7" x14ac:dyDescent="0.25">
      <c r="A125" s="42"/>
      <c r="B125" s="42"/>
      <c r="C125" s="42"/>
      <c r="D125" s="42"/>
      <c r="E125" s="42"/>
      <c r="F125" s="67"/>
      <c r="G125" s="67">
        <f t="shared" si="1"/>
        <v>0</v>
      </c>
    </row>
    <row r="126" spans="1:7" x14ac:dyDescent="0.25">
      <c r="A126" s="65">
        <v>4</v>
      </c>
      <c r="B126" s="65"/>
      <c r="C126" s="55" t="s">
        <v>220</v>
      </c>
      <c r="D126" s="42"/>
      <c r="E126" s="42"/>
      <c r="F126" s="67"/>
      <c r="G126" s="67">
        <f t="shared" si="1"/>
        <v>0</v>
      </c>
    </row>
    <row r="127" spans="1:7" ht="283.5" x14ac:dyDescent="0.2">
      <c r="A127" s="39"/>
      <c r="B127" s="39"/>
      <c r="C127" s="39" t="s">
        <v>342</v>
      </c>
      <c r="D127" s="39"/>
      <c r="E127" s="39"/>
      <c r="F127" s="67"/>
      <c r="G127" s="67">
        <f t="shared" si="1"/>
        <v>0</v>
      </c>
    </row>
    <row r="128" spans="1:7" x14ac:dyDescent="0.2">
      <c r="A128" s="51">
        <v>4.01</v>
      </c>
      <c r="B128" s="51"/>
      <c r="C128" s="48" t="s">
        <v>221</v>
      </c>
      <c r="D128" s="51">
        <v>1</v>
      </c>
      <c r="E128" s="52" t="s">
        <v>219</v>
      </c>
      <c r="F128" s="67"/>
      <c r="G128" s="67">
        <f t="shared" si="1"/>
        <v>0</v>
      </c>
    </row>
    <row r="129" spans="1:7" x14ac:dyDescent="0.2">
      <c r="A129" s="51">
        <v>4.05</v>
      </c>
      <c r="B129" s="51"/>
      <c r="C129" s="48" t="s">
        <v>222</v>
      </c>
      <c r="D129" s="51">
        <v>1</v>
      </c>
      <c r="E129" s="52" t="s">
        <v>219</v>
      </c>
      <c r="F129" s="67"/>
      <c r="G129" s="67">
        <f t="shared" si="1"/>
        <v>0</v>
      </c>
    </row>
    <row r="130" spans="1:7" x14ac:dyDescent="0.2">
      <c r="A130" s="51">
        <v>4.08</v>
      </c>
      <c r="B130" s="51"/>
      <c r="C130" s="48" t="s">
        <v>223</v>
      </c>
      <c r="D130" s="51">
        <v>1</v>
      </c>
      <c r="E130" s="52" t="s">
        <v>219</v>
      </c>
      <c r="F130" s="67"/>
      <c r="G130" s="67">
        <f t="shared" si="1"/>
        <v>0</v>
      </c>
    </row>
    <row r="131" spans="1:7" x14ac:dyDescent="0.25">
      <c r="A131" s="42"/>
      <c r="B131" s="42"/>
      <c r="C131" s="42"/>
      <c r="D131" s="42"/>
      <c r="E131" s="42"/>
      <c r="F131" s="67"/>
      <c r="G131" s="67">
        <f t="shared" si="1"/>
        <v>0</v>
      </c>
    </row>
    <row r="132" spans="1:7" x14ac:dyDescent="0.25">
      <c r="A132" s="65">
        <v>5</v>
      </c>
      <c r="B132" s="65"/>
      <c r="C132" s="55" t="s">
        <v>224</v>
      </c>
      <c r="D132" s="42"/>
      <c r="E132" s="42"/>
      <c r="F132" s="67"/>
      <c r="G132" s="67">
        <f t="shared" ref="G132:G195" si="2">D132*F132</f>
        <v>0</v>
      </c>
    </row>
    <row r="133" spans="1:7" ht="28.5" x14ac:dyDescent="0.25">
      <c r="A133" s="42"/>
      <c r="B133" s="42"/>
      <c r="C133" s="55" t="s">
        <v>225</v>
      </c>
      <c r="D133" s="42"/>
      <c r="E133" s="42"/>
      <c r="F133" s="67"/>
      <c r="G133" s="67">
        <f t="shared" si="2"/>
        <v>0</v>
      </c>
    </row>
    <row r="134" spans="1:7" ht="75" x14ac:dyDescent="0.2">
      <c r="A134" s="51">
        <v>5.01</v>
      </c>
      <c r="B134" s="51"/>
      <c r="C134" s="39" t="s">
        <v>343</v>
      </c>
      <c r="D134" s="49">
        <v>9</v>
      </c>
      <c r="E134" s="50" t="s">
        <v>58</v>
      </c>
      <c r="F134" s="67"/>
      <c r="G134" s="67">
        <f t="shared" si="2"/>
        <v>0</v>
      </c>
    </row>
    <row r="135" spans="1:7" x14ac:dyDescent="0.2">
      <c r="A135" s="51">
        <v>5.0199999999999996</v>
      </c>
      <c r="B135" s="51"/>
      <c r="C135" s="48" t="s">
        <v>226</v>
      </c>
      <c r="D135" s="51">
        <v>4</v>
      </c>
      <c r="E135" s="52" t="s">
        <v>58</v>
      </c>
      <c r="F135" s="67"/>
      <c r="G135" s="67">
        <f t="shared" si="2"/>
        <v>0</v>
      </c>
    </row>
    <row r="136" spans="1:7" x14ac:dyDescent="0.2">
      <c r="A136" s="51">
        <v>5.0199999999999996</v>
      </c>
      <c r="B136" s="51"/>
      <c r="C136" s="48" t="s">
        <v>227</v>
      </c>
      <c r="D136" s="51">
        <v>10</v>
      </c>
      <c r="E136" s="52" t="s">
        <v>58</v>
      </c>
      <c r="F136" s="67"/>
      <c r="G136" s="67">
        <f t="shared" si="2"/>
        <v>0</v>
      </c>
    </row>
    <row r="137" spans="1:7" x14ac:dyDescent="0.25">
      <c r="A137" s="42"/>
      <c r="B137" s="42"/>
      <c r="C137" s="42"/>
      <c r="D137" s="42"/>
      <c r="E137" s="42"/>
      <c r="F137" s="67"/>
      <c r="G137" s="67">
        <f t="shared" si="2"/>
        <v>0</v>
      </c>
    </row>
    <row r="138" spans="1:7" x14ac:dyDescent="0.25">
      <c r="A138" s="62">
        <v>8</v>
      </c>
      <c r="B138" s="62"/>
      <c r="C138" s="55" t="s">
        <v>228</v>
      </c>
      <c r="D138" s="42"/>
      <c r="E138" s="42"/>
      <c r="F138" s="67"/>
      <c r="G138" s="67">
        <f t="shared" si="2"/>
        <v>0</v>
      </c>
    </row>
    <row r="139" spans="1:7" ht="45" x14ac:dyDescent="0.2">
      <c r="A139" s="64">
        <v>8.1</v>
      </c>
      <c r="B139" s="64"/>
      <c r="C139" s="39" t="s">
        <v>344</v>
      </c>
      <c r="D139" s="51">
        <v>1500</v>
      </c>
      <c r="E139" s="52" t="s">
        <v>229</v>
      </c>
      <c r="F139" s="67"/>
      <c r="G139" s="67">
        <f t="shared" si="2"/>
        <v>0</v>
      </c>
    </row>
    <row r="140" spans="1:7" ht="45" x14ac:dyDescent="0.2">
      <c r="A140" s="64">
        <v>8.1999999999999993</v>
      </c>
      <c r="B140" s="64"/>
      <c r="C140" s="39" t="s">
        <v>345</v>
      </c>
      <c r="D140" s="51">
        <v>2000</v>
      </c>
      <c r="E140" s="52" t="s">
        <v>229</v>
      </c>
      <c r="F140" s="67"/>
      <c r="G140" s="67">
        <f t="shared" si="2"/>
        <v>0</v>
      </c>
    </row>
    <row r="141" spans="1:7" ht="45" x14ac:dyDescent="0.2">
      <c r="A141" s="64">
        <v>8.4</v>
      </c>
      <c r="B141" s="64"/>
      <c r="C141" s="39" t="s">
        <v>346</v>
      </c>
      <c r="D141" s="51">
        <v>150</v>
      </c>
      <c r="E141" s="52" t="s">
        <v>229</v>
      </c>
      <c r="F141" s="67"/>
      <c r="G141" s="67">
        <f t="shared" si="2"/>
        <v>0</v>
      </c>
    </row>
    <row r="142" spans="1:7" ht="30" x14ac:dyDescent="0.2">
      <c r="A142" s="64">
        <v>8.5</v>
      </c>
      <c r="B142" s="64"/>
      <c r="C142" s="48" t="s">
        <v>230</v>
      </c>
      <c r="D142" s="51">
        <v>600</v>
      </c>
      <c r="E142" s="52" t="s">
        <v>229</v>
      </c>
      <c r="F142" s="67"/>
      <c r="G142" s="67">
        <f t="shared" si="2"/>
        <v>0</v>
      </c>
    </row>
    <row r="143" spans="1:7" x14ac:dyDescent="0.25">
      <c r="A143" s="45"/>
      <c r="B143" s="45"/>
      <c r="C143" s="66" t="s">
        <v>231</v>
      </c>
      <c r="D143" s="45"/>
      <c r="E143" s="45"/>
      <c r="F143" s="67"/>
      <c r="G143" s="67">
        <f t="shared" si="2"/>
        <v>0</v>
      </c>
    </row>
    <row r="144" spans="1:7" x14ac:dyDescent="0.2">
      <c r="A144" s="62">
        <v>1</v>
      </c>
      <c r="B144" s="62"/>
      <c r="C144" s="55" t="s">
        <v>232</v>
      </c>
      <c r="D144" s="51">
        <v>160</v>
      </c>
      <c r="E144" s="52" t="s">
        <v>233</v>
      </c>
      <c r="F144" s="67"/>
      <c r="G144" s="67">
        <f t="shared" si="2"/>
        <v>0</v>
      </c>
    </row>
    <row r="145" spans="1:7" ht="409.5" x14ac:dyDescent="0.2">
      <c r="A145" s="39"/>
      <c r="B145" s="39"/>
      <c r="C145" s="48" t="s">
        <v>234</v>
      </c>
      <c r="D145" s="39"/>
      <c r="E145" s="39"/>
      <c r="F145" s="67"/>
      <c r="G145" s="67">
        <f t="shared" si="2"/>
        <v>0</v>
      </c>
    </row>
    <row r="146" spans="1:7" x14ac:dyDescent="0.2">
      <c r="A146" s="62">
        <v>2</v>
      </c>
      <c r="B146" s="62"/>
      <c r="C146" s="55" t="s">
        <v>235</v>
      </c>
      <c r="D146" s="51">
        <v>170</v>
      </c>
      <c r="E146" s="52" t="s">
        <v>236</v>
      </c>
      <c r="F146" s="67"/>
      <c r="G146" s="67">
        <f t="shared" si="2"/>
        <v>0</v>
      </c>
    </row>
    <row r="147" spans="1:7" ht="409.5" x14ac:dyDescent="0.2">
      <c r="A147" s="39"/>
      <c r="B147" s="39"/>
      <c r="C147" s="48" t="s">
        <v>234</v>
      </c>
      <c r="D147" s="39"/>
      <c r="E147" s="39"/>
      <c r="F147" s="67"/>
      <c r="G147" s="67">
        <f t="shared" si="2"/>
        <v>0</v>
      </c>
    </row>
    <row r="148" spans="1:7" x14ac:dyDescent="0.2">
      <c r="A148" s="62">
        <v>3</v>
      </c>
      <c r="B148" s="62"/>
      <c r="C148" s="55" t="s">
        <v>237</v>
      </c>
      <c r="D148" s="51">
        <v>1370</v>
      </c>
      <c r="E148" s="52" t="s">
        <v>238</v>
      </c>
      <c r="F148" s="67"/>
      <c r="G148" s="67">
        <f t="shared" si="2"/>
        <v>0</v>
      </c>
    </row>
    <row r="149" spans="1:7" ht="409.5" x14ac:dyDescent="0.2">
      <c r="A149" s="39"/>
      <c r="B149" s="39"/>
      <c r="C149" s="39" t="s">
        <v>347</v>
      </c>
      <c r="D149" s="39"/>
      <c r="E149" s="39"/>
      <c r="F149" s="67"/>
      <c r="G149" s="67">
        <f t="shared" si="2"/>
        <v>0</v>
      </c>
    </row>
    <row r="150" spans="1:7" x14ac:dyDescent="0.2">
      <c r="A150" s="62">
        <v>4</v>
      </c>
      <c r="B150" s="62"/>
      <c r="C150" s="55" t="s">
        <v>239</v>
      </c>
      <c r="D150" s="51">
        <v>1020</v>
      </c>
      <c r="E150" s="52" t="s">
        <v>238</v>
      </c>
      <c r="F150" s="67"/>
      <c r="G150" s="67">
        <f t="shared" si="2"/>
        <v>0</v>
      </c>
    </row>
    <row r="151" spans="1:7" ht="270" x14ac:dyDescent="0.2">
      <c r="A151" s="39"/>
      <c r="B151" s="39"/>
      <c r="C151" s="48" t="s">
        <v>240</v>
      </c>
      <c r="D151" s="39"/>
      <c r="E151" s="39"/>
      <c r="F151" s="67"/>
      <c r="G151" s="67">
        <f t="shared" si="2"/>
        <v>0</v>
      </c>
    </row>
    <row r="152" spans="1:7" x14ac:dyDescent="0.2">
      <c r="A152" s="62">
        <v>5</v>
      </c>
      <c r="B152" s="62"/>
      <c r="C152" s="55" t="s">
        <v>241</v>
      </c>
      <c r="D152" s="51">
        <v>16</v>
      </c>
      <c r="E152" s="52" t="s">
        <v>238</v>
      </c>
      <c r="F152" s="67"/>
      <c r="G152" s="67">
        <f t="shared" si="2"/>
        <v>0</v>
      </c>
    </row>
    <row r="153" spans="1:7" ht="75" x14ac:dyDescent="0.2">
      <c r="A153" s="39"/>
      <c r="B153" s="39"/>
      <c r="C153" s="48" t="s">
        <v>242</v>
      </c>
      <c r="D153" s="39"/>
      <c r="E153" s="39"/>
      <c r="F153" s="67"/>
      <c r="G153" s="67">
        <f t="shared" si="2"/>
        <v>0</v>
      </c>
    </row>
    <row r="154" spans="1:7" x14ac:dyDescent="0.2">
      <c r="A154" s="62">
        <v>7</v>
      </c>
      <c r="B154" s="62"/>
      <c r="C154" s="55" t="s">
        <v>243</v>
      </c>
      <c r="D154" s="51">
        <v>8.8000000000000007</v>
      </c>
      <c r="E154" s="52" t="s">
        <v>244</v>
      </c>
      <c r="F154" s="67"/>
      <c r="G154" s="67">
        <f t="shared" si="2"/>
        <v>0</v>
      </c>
    </row>
    <row r="155" spans="1:7" ht="45" x14ac:dyDescent="0.2">
      <c r="A155" s="40"/>
      <c r="B155" s="40"/>
      <c r="C155" s="48" t="s">
        <v>245</v>
      </c>
      <c r="D155" s="40"/>
      <c r="E155" s="40"/>
      <c r="F155" s="67"/>
      <c r="G155" s="67">
        <f t="shared" si="2"/>
        <v>0</v>
      </c>
    </row>
    <row r="156" spans="1:7" ht="90" x14ac:dyDescent="0.2">
      <c r="A156" s="40"/>
      <c r="B156" s="40"/>
      <c r="C156" s="39" t="s">
        <v>348</v>
      </c>
      <c r="D156" s="40"/>
      <c r="E156" s="40"/>
      <c r="F156" s="67"/>
      <c r="G156" s="67">
        <f t="shared" si="2"/>
        <v>0</v>
      </c>
    </row>
    <row r="157" spans="1:7" ht="45" x14ac:dyDescent="0.2">
      <c r="A157" s="40"/>
      <c r="B157" s="40"/>
      <c r="C157" s="39" t="s">
        <v>349</v>
      </c>
      <c r="D157" s="40"/>
      <c r="E157" s="40"/>
      <c r="F157" s="67"/>
      <c r="G157" s="67">
        <f t="shared" si="2"/>
        <v>0</v>
      </c>
    </row>
    <row r="158" spans="1:7" ht="75" x14ac:dyDescent="0.2">
      <c r="A158" s="40"/>
      <c r="B158" s="40"/>
      <c r="C158" s="39" t="s">
        <v>350</v>
      </c>
      <c r="D158" s="40"/>
      <c r="E158" s="40"/>
      <c r="F158" s="67"/>
      <c r="G158" s="67">
        <f t="shared" si="2"/>
        <v>0</v>
      </c>
    </row>
    <row r="159" spans="1:7" ht="75" x14ac:dyDescent="0.2">
      <c r="A159" s="39"/>
      <c r="B159" s="39"/>
      <c r="C159" s="48" t="s">
        <v>246</v>
      </c>
      <c r="D159" s="39"/>
      <c r="E159" s="39"/>
      <c r="F159" s="67"/>
      <c r="G159" s="67">
        <f t="shared" si="2"/>
        <v>0</v>
      </c>
    </row>
    <row r="160" spans="1:7" ht="60" x14ac:dyDescent="0.2">
      <c r="A160" s="40"/>
      <c r="B160" s="40"/>
      <c r="C160" s="48" t="s">
        <v>247</v>
      </c>
      <c r="D160" s="40"/>
      <c r="E160" s="40"/>
      <c r="F160" s="67"/>
      <c r="G160" s="67">
        <f t="shared" si="2"/>
        <v>0</v>
      </c>
    </row>
    <row r="161" spans="1:7" ht="30" x14ac:dyDescent="0.25">
      <c r="A161" s="42"/>
      <c r="B161" s="42"/>
      <c r="C161" s="48" t="s">
        <v>248</v>
      </c>
      <c r="D161" s="42"/>
      <c r="E161" s="42"/>
      <c r="F161" s="67"/>
      <c r="G161" s="67">
        <f t="shared" si="2"/>
        <v>0</v>
      </c>
    </row>
    <row r="162" spans="1:7" ht="30" x14ac:dyDescent="0.25">
      <c r="A162" s="42"/>
      <c r="B162" s="42"/>
      <c r="C162" s="48" t="s">
        <v>249</v>
      </c>
      <c r="D162" s="42"/>
      <c r="E162" s="42"/>
      <c r="F162" s="67"/>
      <c r="G162" s="67">
        <f t="shared" si="2"/>
        <v>0</v>
      </c>
    </row>
    <row r="163" spans="1:7" ht="30" x14ac:dyDescent="0.2">
      <c r="A163" s="40"/>
      <c r="B163" s="40"/>
      <c r="C163" s="48" t="s">
        <v>250</v>
      </c>
      <c r="D163" s="40"/>
      <c r="E163" s="40"/>
      <c r="F163" s="67"/>
      <c r="G163" s="67">
        <f t="shared" si="2"/>
        <v>0</v>
      </c>
    </row>
    <row r="164" spans="1:7" ht="30" x14ac:dyDescent="0.25">
      <c r="A164" s="42"/>
      <c r="B164" s="42"/>
      <c r="C164" s="48" t="s">
        <v>251</v>
      </c>
      <c r="D164" s="42"/>
      <c r="E164" s="42"/>
      <c r="F164" s="67"/>
      <c r="G164" s="67">
        <f t="shared" si="2"/>
        <v>0</v>
      </c>
    </row>
    <row r="165" spans="1:7" ht="30" x14ac:dyDescent="0.25">
      <c r="A165" s="42"/>
      <c r="B165" s="42"/>
      <c r="C165" s="48" t="s">
        <v>252</v>
      </c>
      <c r="D165" s="42"/>
      <c r="E165" s="42"/>
      <c r="F165" s="67"/>
      <c r="G165" s="67">
        <f t="shared" si="2"/>
        <v>0</v>
      </c>
    </row>
    <row r="166" spans="1:7" ht="75" x14ac:dyDescent="0.2">
      <c r="A166" s="40"/>
      <c r="B166" s="40"/>
      <c r="C166" s="39" t="s">
        <v>351</v>
      </c>
      <c r="D166" s="40"/>
      <c r="E166" s="40"/>
      <c r="F166" s="67"/>
      <c r="G166" s="67">
        <f t="shared" si="2"/>
        <v>0</v>
      </c>
    </row>
    <row r="167" spans="1:7" ht="60" x14ac:dyDescent="0.2">
      <c r="A167" s="40"/>
      <c r="B167" s="40"/>
      <c r="C167" s="39" t="s">
        <v>352</v>
      </c>
      <c r="D167" s="40"/>
      <c r="E167" s="40"/>
      <c r="F167" s="67"/>
      <c r="G167" s="67">
        <f t="shared" si="2"/>
        <v>0</v>
      </c>
    </row>
    <row r="168" spans="1:7" ht="90" x14ac:dyDescent="0.2">
      <c r="A168" s="39"/>
      <c r="B168" s="39"/>
      <c r="C168" s="48" t="s">
        <v>253</v>
      </c>
      <c r="D168" s="39"/>
      <c r="E168" s="39"/>
      <c r="F168" s="67"/>
      <c r="G168" s="67">
        <f t="shared" si="2"/>
        <v>0</v>
      </c>
    </row>
    <row r="169" spans="1:7" x14ac:dyDescent="0.25">
      <c r="A169" s="42"/>
      <c r="B169" s="42"/>
      <c r="C169" s="48" t="s">
        <v>254</v>
      </c>
      <c r="D169" s="42"/>
      <c r="E169" s="42"/>
      <c r="F169" s="67"/>
      <c r="G169" s="67">
        <f t="shared" si="2"/>
        <v>0</v>
      </c>
    </row>
    <row r="170" spans="1:7" x14ac:dyDescent="0.25">
      <c r="A170" s="42"/>
      <c r="B170" s="42"/>
      <c r="C170" s="48" t="s">
        <v>255</v>
      </c>
      <c r="D170" s="42"/>
      <c r="E170" s="42"/>
      <c r="F170" s="67"/>
      <c r="G170" s="67">
        <f t="shared" si="2"/>
        <v>0</v>
      </c>
    </row>
    <row r="171" spans="1:7" x14ac:dyDescent="0.2">
      <c r="A171" s="62">
        <v>8</v>
      </c>
      <c r="B171" s="62"/>
      <c r="C171" s="55" t="s">
        <v>256</v>
      </c>
      <c r="D171" s="51">
        <v>4.8</v>
      </c>
      <c r="E171" s="52" t="s">
        <v>257</v>
      </c>
      <c r="F171" s="67"/>
      <c r="G171" s="67">
        <f t="shared" si="2"/>
        <v>0</v>
      </c>
    </row>
    <row r="172" spans="1:7" ht="45" x14ac:dyDescent="0.2">
      <c r="A172" s="40"/>
      <c r="B172" s="40"/>
      <c r="C172" s="39" t="s">
        <v>353</v>
      </c>
      <c r="D172" s="40"/>
      <c r="E172" s="40"/>
      <c r="F172" s="67"/>
      <c r="G172" s="67">
        <f t="shared" si="2"/>
        <v>0</v>
      </c>
    </row>
    <row r="173" spans="1:7" ht="90" x14ac:dyDescent="0.2">
      <c r="A173" s="40"/>
      <c r="B173" s="40"/>
      <c r="C173" s="39" t="s">
        <v>354</v>
      </c>
      <c r="D173" s="40"/>
      <c r="E173" s="40"/>
      <c r="F173" s="67"/>
      <c r="G173" s="67">
        <f t="shared" si="2"/>
        <v>0</v>
      </c>
    </row>
    <row r="174" spans="1:7" ht="45" x14ac:dyDescent="0.2">
      <c r="A174" s="40"/>
      <c r="B174" s="40"/>
      <c r="C174" s="39" t="s">
        <v>355</v>
      </c>
      <c r="D174" s="40"/>
      <c r="E174" s="40"/>
      <c r="F174" s="67"/>
      <c r="G174" s="67">
        <f t="shared" si="2"/>
        <v>0</v>
      </c>
    </row>
    <row r="175" spans="1:7" ht="75" x14ac:dyDescent="0.2">
      <c r="A175" s="40"/>
      <c r="B175" s="40"/>
      <c r="C175" s="39" t="s">
        <v>350</v>
      </c>
      <c r="D175" s="40"/>
      <c r="E175" s="40"/>
      <c r="F175" s="67"/>
      <c r="G175" s="67">
        <f t="shared" si="2"/>
        <v>0</v>
      </c>
    </row>
    <row r="176" spans="1:7" ht="90" x14ac:dyDescent="0.2">
      <c r="A176" s="39"/>
      <c r="B176" s="39"/>
      <c r="C176" s="39" t="s">
        <v>356</v>
      </c>
      <c r="D176" s="39"/>
      <c r="E176" s="39"/>
      <c r="F176" s="67"/>
      <c r="G176" s="67">
        <f t="shared" si="2"/>
        <v>0</v>
      </c>
    </row>
    <row r="177" spans="1:7" ht="75" x14ac:dyDescent="0.2">
      <c r="A177" s="40"/>
      <c r="B177" s="40"/>
      <c r="C177" s="39" t="s">
        <v>357</v>
      </c>
      <c r="D177" s="40"/>
      <c r="E177" s="40"/>
      <c r="F177" s="67"/>
      <c r="G177" s="67">
        <f t="shared" si="2"/>
        <v>0</v>
      </c>
    </row>
    <row r="178" spans="1:7" ht="90" x14ac:dyDescent="0.2">
      <c r="A178" s="39"/>
      <c r="B178" s="39"/>
      <c r="C178" s="39" t="s">
        <v>358</v>
      </c>
      <c r="D178" s="39"/>
      <c r="E178" s="39"/>
      <c r="F178" s="67"/>
      <c r="G178" s="67">
        <f t="shared" si="2"/>
        <v>0</v>
      </c>
    </row>
    <row r="179" spans="1:7" ht="75" x14ac:dyDescent="0.2">
      <c r="A179" s="40"/>
      <c r="B179" s="40"/>
      <c r="C179" s="39" t="s">
        <v>359</v>
      </c>
      <c r="D179" s="40"/>
      <c r="E179" s="40"/>
      <c r="F179" s="67"/>
      <c r="G179" s="67">
        <f t="shared" si="2"/>
        <v>0</v>
      </c>
    </row>
    <row r="180" spans="1:7" ht="75" x14ac:dyDescent="0.2">
      <c r="A180" s="40"/>
      <c r="B180" s="40"/>
      <c r="C180" s="39" t="s">
        <v>360</v>
      </c>
      <c r="D180" s="40"/>
      <c r="E180" s="40"/>
      <c r="F180" s="67"/>
      <c r="G180" s="67">
        <f t="shared" si="2"/>
        <v>0</v>
      </c>
    </row>
    <row r="181" spans="1:7" ht="45" x14ac:dyDescent="0.2">
      <c r="A181" s="40"/>
      <c r="B181" s="40"/>
      <c r="C181" s="39" t="s">
        <v>361</v>
      </c>
      <c r="D181" s="40"/>
      <c r="E181" s="40"/>
      <c r="F181" s="67"/>
      <c r="G181" s="67">
        <f t="shared" si="2"/>
        <v>0</v>
      </c>
    </row>
    <row r="182" spans="1:7" ht="30" x14ac:dyDescent="0.2">
      <c r="A182" s="40"/>
      <c r="B182" s="40"/>
      <c r="C182" s="48" t="s">
        <v>258</v>
      </c>
      <c r="D182" s="40"/>
      <c r="E182" s="40"/>
      <c r="F182" s="67"/>
      <c r="G182" s="67">
        <f t="shared" si="2"/>
        <v>0</v>
      </c>
    </row>
    <row r="183" spans="1:7" ht="30" x14ac:dyDescent="0.25">
      <c r="A183" s="42"/>
      <c r="B183" s="42"/>
      <c r="C183" s="48" t="s">
        <v>259</v>
      </c>
      <c r="D183" s="42"/>
      <c r="E183" s="42"/>
      <c r="F183" s="67"/>
      <c r="G183" s="67">
        <f t="shared" si="2"/>
        <v>0</v>
      </c>
    </row>
    <row r="184" spans="1:7" ht="120" x14ac:dyDescent="0.2">
      <c r="A184" s="39"/>
      <c r="B184" s="39"/>
      <c r="C184" s="39" t="s">
        <v>362</v>
      </c>
      <c r="D184" s="39"/>
      <c r="E184" s="39"/>
      <c r="F184" s="67"/>
      <c r="G184" s="67">
        <f t="shared" si="2"/>
        <v>0</v>
      </c>
    </row>
    <row r="185" spans="1:7" ht="75" x14ac:dyDescent="0.2">
      <c r="A185" s="40"/>
      <c r="B185" s="40"/>
      <c r="C185" s="39" t="s">
        <v>363</v>
      </c>
      <c r="D185" s="40"/>
      <c r="E185" s="40"/>
      <c r="F185" s="67"/>
      <c r="G185" s="67">
        <f t="shared" si="2"/>
        <v>0</v>
      </c>
    </row>
    <row r="186" spans="1:7" ht="105" x14ac:dyDescent="0.2">
      <c r="A186" s="39"/>
      <c r="B186" s="39"/>
      <c r="C186" s="39" t="s">
        <v>364</v>
      </c>
      <c r="D186" s="39"/>
      <c r="E186" s="39"/>
      <c r="F186" s="67"/>
      <c r="G186" s="67">
        <f t="shared" si="2"/>
        <v>0</v>
      </c>
    </row>
    <row r="187" spans="1:7" x14ac:dyDescent="0.2">
      <c r="A187" s="62">
        <v>9</v>
      </c>
      <c r="B187" s="62"/>
      <c r="C187" s="55" t="s">
        <v>260</v>
      </c>
      <c r="D187" s="51">
        <v>969.75</v>
      </c>
      <c r="E187" s="52" t="s">
        <v>238</v>
      </c>
      <c r="F187" s="67"/>
      <c r="G187" s="67">
        <f t="shared" si="2"/>
        <v>0</v>
      </c>
    </row>
    <row r="188" spans="1:7" ht="210" x14ac:dyDescent="0.2">
      <c r="A188" s="39"/>
      <c r="B188" s="39"/>
      <c r="C188" s="48" t="s">
        <v>261</v>
      </c>
      <c r="D188" s="39"/>
      <c r="E188" s="39"/>
      <c r="F188" s="67"/>
      <c r="G188" s="67">
        <f t="shared" si="2"/>
        <v>0</v>
      </c>
    </row>
    <row r="189" spans="1:7" ht="45" x14ac:dyDescent="0.2">
      <c r="A189" s="40"/>
      <c r="B189" s="40"/>
      <c r="C189" s="39" t="s">
        <v>365</v>
      </c>
      <c r="D189" s="40"/>
      <c r="E189" s="40"/>
      <c r="F189" s="67"/>
      <c r="G189" s="67">
        <f t="shared" si="2"/>
        <v>0</v>
      </c>
    </row>
    <row r="190" spans="1:7" x14ac:dyDescent="0.2">
      <c r="A190" s="62">
        <v>10</v>
      </c>
      <c r="B190" s="62"/>
      <c r="C190" s="55" t="s">
        <v>262</v>
      </c>
      <c r="D190" s="51">
        <v>35.520000000000003</v>
      </c>
      <c r="E190" s="52" t="s">
        <v>238</v>
      </c>
      <c r="F190" s="67"/>
      <c r="G190" s="67">
        <f t="shared" si="2"/>
        <v>0</v>
      </c>
    </row>
    <row r="191" spans="1:7" ht="165" x14ac:dyDescent="0.2">
      <c r="A191" s="39"/>
      <c r="B191" s="39"/>
      <c r="C191" s="48" t="s">
        <v>263</v>
      </c>
      <c r="D191" s="39"/>
      <c r="E191" s="39"/>
      <c r="F191" s="67"/>
      <c r="G191" s="67">
        <f t="shared" si="2"/>
        <v>0</v>
      </c>
    </row>
    <row r="192" spans="1:7" ht="90" x14ac:dyDescent="0.2">
      <c r="A192" s="39"/>
      <c r="B192" s="39"/>
      <c r="C192" s="39" t="s">
        <v>366</v>
      </c>
      <c r="D192" s="39"/>
      <c r="E192" s="39"/>
      <c r="F192" s="67"/>
      <c r="G192" s="67">
        <f t="shared" si="2"/>
        <v>0</v>
      </c>
    </row>
    <row r="193" spans="1:7" ht="105" x14ac:dyDescent="0.2">
      <c r="A193" s="39"/>
      <c r="B193" s="39"/>
      <c r="C193" s="39" t="s">
        <v>367</v>
      </c>
      <c r="D193" s="39"/>
      <c r="E193" s="39"/>
      <c r="F193" s="67"/>
      <c r="G193" s="67">
        <f t="shared" si="2"/>
        <v>0</v>
      </c>
    </row>
    <row r="194" spans="1:7" x14ac:dyDescent="0.2">
      <c r="A194" s="62">
        <v>11</v>
      </c>
      <c r="B194" s="62"/>
      <c r="C194" s="55" t="s">
        <v>264</v>
      </c>
      <c r="D194" s="51">
        <v>130</v>
      </c>
      <c r="E194" s="52" t="s">
        <v>238</v>
      </c>
      <c r="F194" s="67"/>
      <c r="G194" s="67">
        <f t="shared" si="2"/>
        <v>0</v>
      </c>
    </row>
    <row r="195" spans="1:7" ht="150" x14ac:dyDescent="0.2">
      <c r="A195" s="39"/>
      <c r="B195" s="39"/>
      <c r="C195" s="48" t="s">
        <v>265</v>
      </c>
      <c r="D195" s="39"/>
      <c r="E195" s="39"/>
      <c r="F195" s="67"/>
      <c r="G195" s="67">
        <f t="shared" si="2"/>
        <v>0</v>
      </c>
    </row>
    <row r="196" spans="1:7" x14ac:dyDescent="0.2">
      <c r="A196" s="62">
        <v>12</v>
      </c>
      <c r="B196" s="62"/>
      <c r="C196" s="55" t="s">
        <v>266</v>
      </c>
      <c r="D196" s="51">
        <v>1</v>
      </c>
      <c r="E196" s="52" t="s">
        <v>267</v>
      </c>
      <c r="F196" s="67"/>
      <c r="G196" s="67">
        <f t="shared" ref="G196:G234" si="3">D196*F196</f>
        <v>0</v>
      </c>
    </row>
    <row r="197" spans="1:7" ht="120" x14ac:dyDescent="0.2">
      <c r="A197" s="39"/>
      <c r="B197" s="39"/>
      <c r="C197" s="39" t="s">
        <v>368</v>
      </c>
      <c r="D197" s="39"/>
      <c r="E197" s="39"/>
      <c r="F197" s="67"/>
      <c r="G197" s="67">
        <f t="shared" si="3"/>
        <v>0</v>
      </c>
    </row>
    <row r="198" spans="1:7" ht="105" x14ac:dyDescent="0.2">
      <c r="A198" s="39"/>
      <c r="B198" s="39"/>
      <c r="C198" s="39" t="s">
        <v>369</v>
      </c>
      <c r="D198" s="39"/>
      <c r="E198" s="39"/>
      <c r="F198" s="67"/>
      <c r="G198" s="67">
        <f t="shared" si="3"/>
        <v>0</v>
      </c>
    </row>
    <row r="199" spans="1:7" ht="105" x14ac:dyDescent="0.2">
      <c r="A199" s="39"/>
      <c r="B199" s="39"/>
      <c r="C199" s="48" t="s">
        <v>268</v>
      </c>
      <c r="D199" s="39"/>
      <c r="E199" s="39"/>
      <c r="F199" s="67"/>
      <c r="G199" s="67">
        <f t="shared" si="3"/>
        <v>0</v>
      </c>
    </row>
    <row r="200" spans="1:7" x14ac:dyDescent="0.2">
      <c r="A200" s="62">
        <v>11</v>
      </c>
      <c r="B200" s="62"/>
      <c r="C200" s="55" t="s">
        <v>269</v>
      </c>
      <c r="D200" s="51">
        <v>7</v>
      </c>
      <c r="E200" s="52" t="s">
        <v>270</v>
      </c>
      <c r="F200" s="67"/>
      <c r="G200" s="67">
        <f t="shared" si="3"/>
        <v>0</v>
      </c>
    </row>
    <row r="201" spans="1:7" ht="105" x14ac:dyDescent="0.2">
      <c r="A201" s="39"/>
      <c r="B201" s="39"/>
      <c r="C201" s="48" t="s">
        <v>271</v>
      </c>
      <c r="D201" s="39"/>
      <c r="E201" s="39"/>
      <c r="F201" s="67"/>
      <c r="G201" s="67">
        <f t="shared" si="3"/>
        <v>0</v>
      </c>
    </row>
    <row r="202" spans="1:7" ht="135" x14ac:dyDescent="0.2">
      <c r="A202" s="39"/>
      <c r="B202" s="39"/>
      <c r="C202" s="48" t="s">
        <v>272</v>
      </c>
      <c r="D202" s="39"/>
      <c r="E202" s="39"/>
      <c r="F202" s="67"/>
      <c r="G202" s="67">
        <f t="shared" si="3"/>
        <v>0</v>
      </c>
    </row>
    <row r="203" spans="1:7" ht="135" x14ac:dyDescent="0.2">
      <c r="A203" s="39"/>
      <c r="B203" s="39"/>
      <c r="C203" s="48" t="s">
        <v>273</v>
      </c>
      <c r="D203" s="39"/>
      <c r="E203" s="39"/>
      <c r="F203" s="67"/>
      <c r="G203" s="67">
        <f t="shared" si="3"/>
        <v>0</v>
      </c>
    </row>
    <row r="204" spans="1:7" ht="255" x14ac:dyDescent="0.2">
      <c r="A204" s="62">
        <v>12</v>
      </c>
      <c r="B204" s="62"/>
      <c r="C204" s="48" t="s">
        <v>274</v>
      </c>
      <c r="D204" s="49">
        <v>1</v>
      </c>
      <c r="E204" s="50" t="s">
        <v>275</v>
      </c>
      <c r="F204" s="67"/>
      <c r="G204" s="67">
        <f t="shared" si="3"/>
        <v>0</v>
      </c>
    </row>
    <row r="205" spans="1:7" x14ac:dyDescent="0.2">
      <c r="A205" s="62">
        <v>11</v>
      </c>
      <c r="B205" s="62"/>
      <c r="C205" s="55" t="s">
        <v>276</v>
      </c>
      <c r="D205" s="51">
        <v>1</v>
      </c>
      <c r="E205" s="52" t="s">
        <v>270</v>
      </c>
      <c r="F205" s="67"/>
      <c r="G205" s="67">
        <f t="shared" si="3"/>
        <v>0</v>
      </c>
    </row>
    <row r="206" spans="1:7" ht="255" x14ac:dyDescent="0.2">
      <c r="A206" s="39"/>
      <c r="B206" s="39"/>
      <c r="C206" s="48" t="s">
        <v>277</v>
      </c>
      <c r="D206" s="39"/>
      <c r="E206" s="39"/>
      <c r="F206" s="67"/>
      <c r="G206" s="67">
        <f t="shared" si="3"/>
        <v>0</v>
      </c>
    </row>
    <row r="207" spans="1:7" x14ac:dyDescent="0.2">
      <c r="A207" s="62">
        <v>10</v>
      </c>
      <c r="B207" s="62"/>
      <c r="C207" s="55" t="s">
        <v>278</v>
      </c>
      <c r="D207" s="51">
        <v>1</v>
      </c>
      <c r="E207" s="52" t="s">
        <v>270</v>
      </c>
      <c r="F207" s="67"/>
      <c r="G207" s="67">
        <f t="shared" si="3"/>
        <v>0</v>
      </c>
    </row>
    <row r="208" spans="1:7" ht="75" x14ac:dyDescent="0.2">
      <c r="A208" s="40"/>
      <c r="B208" s="40"/>
      <c r="C208" s="39" t="s">
        <v>370</v>
      </c>
      <c r="D208" s="40"/>
      <c r="E208" s="40"/>
      <c r="F208" s="67"/>
      <c r="G208" s="67">
        <f t="shared" si="3"/>
        <v>0</v>
      </c>
    </row>
    <row r="209" spans="1:7" x14ac:dyDescent="0.2">
      <c r="A209" s="62">
        <v>13</v>
      </c>
      <c r="B209" s="62"/>
      <c r="C209" s="55" t="s">
        <v>279</v>
      </c>
      <c r="D209" s="51">
        <v>197.1</v>
      </c>
      <c r="E209" s="52" t="s">
        <v>238</v>
      </c>
      <c r="F209" s="67"/>
      <c r="G209" s="67">
        <f t="shared" si="3"/>
        <v>0</v>
      </c>
    </row>
    <row r="210" spans="1:7" ht="75" x14ac:dyDescent="0.2">
      <c r="A210" s="40"/>
      <c r="B210" s="40"/>
      <c r="C210" s="39" t="s">
        <v>371</v>
      </c>
      <c r="D210" s="40"/>
      <c r="E210" s="40"/>
      <c r="F210" s="67"/>
      <c r="G210" s="67">
        <f t="shared" si="3"/>
        <v>0</v>
      </c>
    </row>
    <row r="211" spans="1:7" x14ac:dyDescent="0.2">
      <c r="A211" s="62">
        <v>14</v>
      </c>
      <c r="B211" s="62"/>
      <c r="C211" s="55" t="s">
        <v>280</v>
      </c>
      <c r="D211" s="51">
        <v>1.5</v>
      </c>
      <c r="E211" s="52" t="s">
        <v>238</v>
      </c>
      <c r="F211" s="67"/>
      <c r="G211" s="67">
        <f t="shared" si="3"/>
        <v>0</v>
      </c>
    </row>
    <row r="212" spans="1:7" ht="90" x14ac:dyDescent="0.2">
      <c r="A212" s="39"/>
      <c r="B212" s="39"/>
      <c r="C212" s="39" t="s">
        <v>372</v>
      </c>
      <c r="D212" s="39"/>
      <c r="E212" s="39"/>
      <c r="F212" s="67"/>
      <c r="G212" s="67">
        <f t="shared" si="3"/>
        <v>0</v>
      </c>
    </row>
    <row r="213" spans="1:7" x14ac:dyDescent="0.2">
      <c r="A213" s="62">
        <v>15</v>
      </c>
      <c r="B213" s="62"/>
      <c r="C213" s="55" t="s">
        <v>281</v>
      </c>
      <c r="D213" s="51">
        <v>20</v>
      </c>
      <c r="E213" s="52" t="s">
        <v>238</v>
      </c>
      <c r="F213" s="67"/>
      <c r="G213" s="67">
        <f t="shared" si="3"/>
        <v>0</v>
      </c>
    </row>
    <row r="214" spans="1:7" ht="45" x14ac:dyDescent="0.2">
      <c r="A214" s="40"/>
      <c r="B214" s="40"/>
      <c r="C214" s="39" t="s">
        <v>373</v>
      </c>
      <c r="D214" s="40"/>
      <c r="E214" s="40"/>
      <c r="F214" s="67"/>
      <c r="G214" s="67">
        <f t="shared" si="3"/>
        <v>0</v>
      </c>
    </row>
    <row r="215" spans="1:7" x14ac:dyDescent="0.2">
      <c r="A215" s="62">
        <v>16</v>
      </c>
      <c r="B215" s="62"/>
      <c r="C215" s="55" t="s">
        <v>282</v>
      </c>
      <c r="D215" s="51">
        <v>1</v>
      </c>
      <c r="E215" s="52" t="s">
        <v>267</v>
      </c>
      <c r="F215" s="67"/>
      <c r="G215" s="67">
        <f t="shared" si="3"/>
        <v>0</v>
      </c>
    </row>
    <row r="216" spans="1:7" ht="30" x14ac:dyDescent="0.25">
      <c r="A216" s="42"/>
      <c r="B216" s="42"/>
      <c r="C216" s="48" t="s">
        <v>283</v>
      </c>
      <c r="D216" s="42"/>
      <c r="E216" s="42"/>
      <c r="F216" s="67"/>
      <c r="G216" s="67">
        <f t="shared" si="3"/>
        <v>0</v>
      </c>
    </row>
    <row r="217" spans="1:7" x14ac:dyDescent="0.2">
      <c r="A217" s="62">
        <v>17</v>
      </c>
      <c r="B217" s="62"/>
      <c r="C217" s="55" t="s">
        <v>284</v>
      </c>
      <c r="D217" s="51">
        <v>675</v>
      </c>
      <c r="E217" s="52" t="s">
        <v>238</v>
      </c>
      <c r="F217" s="67"/>
      <c r="G217" s="67">
        <f t="shared" si="3"/>
        <v>0</v>
      </c>
    </row>
    <row r="218" spans="1:7" ht="60" x14ac:dyDescent="0.2">
      <c r="A218" s="40"/>
      <c r="B218" s="40"/>
      <c r="C218" s="39" t="s">
        <v>374</v>
      </c>
      <c r="D218" s="40"/>
      <c r="E218" s="40"/>
      <c r="F218" s="67"/>
      <c r="G218" s="67">
        <f t="shared" si="3"/>
        <v>0</v>
      </c>
    </row>
    <row r="219" spans="1:7" x14ac:dyDescent="0.2">
      <c r="A219" s="62">
        <v>18</v>
      </c>
      <c r="B219" s="62"/>
      <c r="C219" s="55" t="s">
        <v>285</v>
      </c>
      <c r="D219" s="51">
        <v>1</v>
      </c>
      <c r="E219" s="52" t="s">
        <v>238</v>
      </c>
      <c r="F219" s="67"/>
      <c r="G219" s="67">
        <f t="shared" si="3"/>
        <v>0</v>
      </c>
    </row>
    <row r="220" spans="1:7" ht="45" x14ac:dyDescent="0.2">
      <c r="A220" s="40"/>
      <c r="B220" s="40"/>
      <c r="C220" s="39" t="s">
        <v>375</v>
      </c>
      <c r="D220" s="40"/>
      <c r="E220" s="40"/>
      <c r="F220" s="67"/>
      <c r="G220" s="67">
        <f t="shared" si="3"/>
        <v>0</v>
      </c>
    </row>
    <row r="221" spans="1:7" x14ac:dyDescent="0.2">
      <c r="A221" s="62">
        <v>19</v>
      </c>
      <c r="B221" s="62"/>
      <c r="C221" s="55" t="s">
        <v>286</v>
      </c>
      <c r="D221" s="51">
        <v>2</v>
      </c>
      <c r="E221" s="52" t="s">
        <v>287</v>
      </c>
      <c r="F221" s="67"/>
      <c r="G221" s="67">
        <f t="shared" si="3"/>
        <v>0</v>
      </c>
    </row>
    <row r="222" spans="1:7" ht="45" x14ac:dyDescent="0.2">
      <c r="A222" s="40"/>
      <c r="B222" s="40"/>
      <c r="C222" s="39" t="s">
        <v>376</v>
      </c>
      <c r="D222" s="40"/>
      <c r="E222" s="40"/>
      <c r="F222" s="67"/>
      <c r="G222" s="67">
        <f t="shared" si="3"/>
        <v>0</v>
      </c>
    </row>
    <row r="223" spans="1:7" x14ac:dyDescent="0.2">
      <c r="A223" s="62">
        <v>20</v>
      </c>
      <c r="B223" s="62"/>
      <c r="C223" s="55" t="s">
        <v>288</v>
      </c>
      <c r="D223" s="51">
        <v>263.07</v>
      </c>
      <c r="E223" s="52" t="s">
        <v>47</v>
      </c>
      <c r="F223" s="67"/>
      <c r="G223" s="67">
        <f t="shared" si="3"/>
        <v>0</v>
      </c>
    </row>
    <row r="224" spans="1:7" ht="90" x14ac:dyDescent="0.2">
      <c r="A224" s="40"/>
      <c r="B224" s="40"/>
      <c r="C224" s="39" t="s">
        <v>377</v>
      </c>
      <c r="D224" s="40"/>
      <c r="E224" s="40"/>
      <c r="F224" s="67"/>
      <c r="G224" s="67">
        <f t="shared" si="3"/>
        <v>0</v>
      </c>
    </row>
    <row r="225" spans="1:7" x14ac:dyDescent="0.2">
      <c r="A225" s="62">
        <v>21</v>
      </c>
      <c r="B225" s="62"/>
      <c r="C225" s="55" t="s">
        <v>289</v>
      </c>
      <c r="D225" s="51">
        <v>107.29</v>
      </c>
      <c r="E225" s="52" t="s">
        <v>290</v>
      </c>
      <c r="F225" s="67"/>
      <c r="G225" s="67">
        <f t="shared" si="3"/>
        <v>0</v>
      </c>
    </row>
    <row r="226" spans="1:7" ht="240" x14ac:dyDescent="0.2">
      <c r="A226" s="39"/>
      <c r="B226" s="39"/>
      <c r="C226" s="39" t="s">
        <v>378</v>
      </c>
      <c r="D226" s="39"/>
      <c r="E226" s="39"/>
      <c r="F226" s="67"/>
      <c r="G226" s="67">
        <f t="shared" si="3"/>
        <v>0</v>
      </c>
    </row>
    <row r="227" spans="1:7" x14ac:dyDescent="0.2">
      <c r="A227" s="62">
        <v>22</v>
      </c>
      <c r="B227" s="62"/>
      <c r="C227" s="55" t="s">
        <v>291</v>
      </c>
      <c r="D227" s="51">
        <v>20</v>
      </c>
      <c r="E227" s="52" t="s">
        <v>292</v>
      </c>
      <c r="F227" s="67"/>
      <c r="G227" s="67">
        <f t="shared" si="3"/>
        <v>0</v>
      </c>
    </row>
    <row r="228" spans="1:7" ht="120" x14ac:dyDescent="0.2">
      <c r="A228" s="39"/>
      <c r="B228" s="39"/>
      <c r="C228" s="39" t="s">
        <v>379</v>
      </c>
      <c r="D228" s="39"/>
      <c r="E228" s="39"/>
      <c r="F228" s="67"/>
      <c r="G228" s="67">
        <f t="shared" si="3"/>
        <v>0</v>
      </c>
    </row>
    <row r="229" spans="1:7" ht="105" x14ac:dyDescent="0.2">
      <c r="A229" s="39"/>
      <c r="B229" s="39"/>
      <c r="C229" s="39" t="s">
        <v>369</v>
      </c>
      <c r="D229" s="39"/>
      <c r="E229" s="39"/>
      <c r="F229" s="67"/>
      <c r="G229" s="67">
        <f t="shared" si="3"/>
        <v>0</v>
      </c>
    </row>
    <row r="230" spans="1:7" ht="120" x14ac:dyDescent="0.2">
      <c r="A230" s="46"/>
      <c r="B230" s="46"/>
      <c r="C230" s="39" t="s">
        <v>380</v>
      </c>
      <c r="D230" s="39"/>
      <c r="E230" s="39"/>
      <c r="F230" s="67"/>
      <c r="G230" s="67">
        <f t="shared" si="3"/>
        <v>0</v>
      </c>
    </row>
    <row r="231" spans="1:7" ht="90" x14ac:dyDescent="0.2">
      <c r="A231" s="62">
        <v>23</v>
      </c>
      <c r="B231" s="62"/>
      <c r="C231" s="39" t="s">
        <v>381</v>
      </c>
      <c r="D231" s="49">
        <v>81</v>
      </c>
      <c r="E231" s="50" t="s">
        <v>238</v>
      </c>
      <c r="F231" s="67"/>
      <c r="G231" s="67">
        <f t="shared" si="3"/>
        <v>0</v>
      </c>
    </row>
    <row r="232" spans="1:7" x14ac:dyDescent="0.2">
      <c r="A232" s="62">
        <v>20</v>
      </c>
      <c r="B232" s="62"/>
      <c r="C232" s="55" t="s">
        <v>293</v>
      </c>
      <c r="D232" s="51">
        <v>5.6</v>
      </c>
      <c r="E232" s="52" t="s">
        <v>294</v>
      </c>
      <c r="F232" s="67"/>
      <c r="G232" s="67">
        <f t="shared" si="3"/>
        <v>0</v>
      </c>
    </row>
    <row r="233" spans="1:7" ht="105" x14ac:dyDescent="0.2">
      <c r="A233" s="39"/>
      <c r="B233" s="39"/>
      <c r="C233" s="39" t="s">
        <v>382</v>
      </c>
      <c r="D233" s="39"/>
      <c r="E233" s="39"/>
      <c r="F233" s="67"/>
      <c r="G233" s="67">
        <f t="shared" si="3"/>
        <v>0</v>
      </c>
    </row>
    <row r="234" spans="1:7" ht="135" x14ac:dyDescent="0.2">
      <c r="A234" s="39"/>
      <c r="B234" s="39"/>
      <c r="C234" s="48" t="s">
        <v>273</v>
      </c>
      <c r="D234" s="39"/>
      <c r="E234" s="39"/>
      <c r="F234" s="67"/>
      <c r="G234" s="67">
        <f t="shared" si="3"/>
        <v>0</v>
      </c>
    </row>
    <row r="235" spans="1:7" s="2" customFormat="1" ht="12.75" x14ac:dyDescent="0.2">
      <c r="A235" s="23"/>
      <c r="B235" s="23"/>
      <c r="C235" s="12" t="s">
        <v>427</v>
      </c>
      <c r="D235" s="27"/>
      <c r="E235" s="28"/>
      <c r="F235" s="23"/>
      <c r="G235" s="29">
        <f>SUM(G3:G234)</f>
        <v>0</v>
      </c>
    </row>
  </sheetData>
  <mergeCells count="1">
    <mergeCell ref="A1:G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Zeros="0" zoomScale="115" zoomScaleNormal="115" workbookViewId="0">
      <pane ySplit="2" topLeftCell="A39" activePane="bottomLeft" state="frozen"/>
      <selection pane="bottomLeft" activeCell="C3" sqref="C3:C4"/>
    </sheetView>
  </sheetViews>
  <sheetFormatPr defaultRowHeight="15" x14ac:dyDescent="0.2"/>
  <cols>
    <col min="1" max="2" width="4" style="38" customWidth="1"/>
    <col min="3" max="3" width="67.83203125" style="38" customWidth="1"/>
    <col min="4" max="4" width="6.83203125" style="38" customWidth="1"/>
    <col min="5" max="5" width="7.1640625" style="38" customWidth="1"/>
    <col min="6" max="6" width="16.6640625" style="38" bestFit="1" customWidth="1"/>
    <col min="7" max="7" width="20.5" style="38" bestFit="1" customWidth="1"/>
    <col min="8" max="16384" width="9.33203125" style="38"/>
  </cols>
  <sheetData>
    <row r="1" spans="1:7" ht="16.5" customHeight="1" x14ac:dyDescent="0.2">
      <c r="A1" s="74" t="s">
        <v>392</v>
      </c>
      <c r="B1" s="74"/>
      <c r="C1" s="75" t="s">
        <v>10</v>
      </c>
      <c r="D1" s="76" t="s">
        <v>11</v>
      </c>
      <c r="E1" s="76" t="s">
        <v>12</v>
      </c>
      <c r="F1" s="75" t="s">
        <v>13</v>
      </c>
      <c r="G1" s="77" t="s">
        <v>14</v>
      </c>
    </row>
    <row r="2" spans="1:7" ht="18.2" customHeight="1" x14ac:dyDescent="0.2">
      <c r="A2" s="78"/>
      <c r="B2" s="78"/>
      <c r="C2" s="79" t="s">
        <v>388</v>
      </c>
      <c r="D2" s="80"/>
      <c r="E2" s="78"/>
      <c r="F2" s="80"/>
      <c r="G2" s="80"/>
    </row>
    <row r="3" spans="1:7" ht="182.25" customHeight="1" x14ac:dyDescent="0.2">
      <c r="A3" s="81">
        <v>1</v>
      </c>
      <c r="B3" s="82"/>
      <c r="C3" s="242" t="s">
        <v>393</v>
      </c>
      <c r="D3" s="83">
        <v>1</v>
      </c>
      <c r="E3" s="84" t="s">
        <v>58</v>
      </c>
      <c r="F3" s="85"/>
      <c r="G3" s="85">
        <f>D3*F3</f>
        <v>0</v>
      </c>
    </row>
    <row r="4" spans="1:7" ht="192" customHeight="1" x14ac:dyDescent="0.2">
      <c r="A4" s="86"/>
      <c r="B4" s="87"/>
      <c r="C4" s="243"/>
      <c r="D4" s="86"/>
      <c r="E4" s="86"/>
      <c r="F4" s="85"/>
      <c r="G4" s="85">
        <f t="shared" ref="G4:G40" si="0">D4*F4</f>
        <v>0</v>
      </c>
    </row>
    <row r="5" spans="1:7" ht="183.2" customHeight="1" x14ac:dyDescent="0.2">
      <c r="A5" s="82">
        <v>2</v>
      </c>
      <c r="B5" s="82"/>
      <c r="C5" s="88" t="s">
        <v>394</v>
      </c>
      <c r="D5" s="89">
        <v>1</v>
      </c>
      <c r="E5" s="90" t="s">
        <v>58</v>
      </c>
      <c r="F5" s="85"/>
      <c r="G5" s="85">
        <f t="shared" si="0"/>
        <v>0</v>
      </c>
    </row>
    <row r="6" spans="1:7" ht="193.7" customHeight="1" x14ac:dyDescent="0.2">
      <c r="A6" s="87"/>
      <c r="B6" s="87"/>
      <c r="C6" s="87" t="s">
        <v>395</v>
      </c>
      <c r="D6" s="87"/>
      <c r="E6" s="87"/>
      <c r="F6" s="85"/>
      <c r="G6" s="85">
        <f t="shared" si="0"/>
        <v>0</v>
      </c>
    </row>
    <row r="7" spans="1:7" ht="182.85" customHeight="1" x14ac:dyDescent="0.2">
      <c r="A7" s="81">
        <v>3</v>
      </c>
      <c r="B7" s="81"/>
      <c r="C7" s="86" t="s">
        <v>396</v>
      </c>
      <c r="D7" s="83">
        <v>44</v>
      </c>
      <c r="E7" s="84" t="s">
        <v>58</v>
      </c>
      <c r="F7" s="85"/>
      <c r="G7" s="85">
        <f t="shared" si="0"/>
        <v>0</v>
      </c>
    </row>
    <row r="8" spans="1:7" ht="192" customHeight="1" x14ac:dyDescent="0.2">
      <c r="A8" s="88"/>
      <c r="B8" s="88"/>
      <c r="C8" s="88" t="s">
        <v>397</v>
      </c>
      <c r="D8" s="88"/>
      <c r="E8" s="88"/>
      <c r="F8" s="85"/>
      <c r="G8" s="85">
        <f t="shared" si="0"/>
        <v>0</v>
      </c>
    </row>
    <row r="9" spans="1:7" ht="165.6" customHeight="1" x14ac:dyDescent="0.2">
      <c r="A9" s="91">
        <v>4</v>
      </c>
      <c r="B9" s="91"/>
      <c r="C9" s="87" t="s">
        <v>398</v>
      </c>
      <c r="D9" s="92">
        <v>46</v>
      </c>
      <c r="E9" s="93" t="s">
        <v>58</v>
      </c>
      <c r="F9" s="85"/>
      <c r="G9" s="85">
        <f t="shared" si="0"/>
        <v>0</v>
      </c>
    </row>
    <row r="10" spans="1:7" ht="118.7" customHeight="1" x14ac:dyDescent="0.2">
      <c r="A10" s="86"/>
      <c r="B10" s="86"/>
      <c r="C10" s="86" t="s">
        <v>399</v>
      </c>
      <c r="D10" s="86"/>
      <c r="E10" s="86"/>
      <c r="F10" s="85"/>
      <c r="G10" s="85">
        <f t="shared" si="0"/>
        <v>0</v>
      </c>
    </row>
    <row r="11" spans="1:7" ht="167.25" customHeight="1" x14ac:dyDescent="0.2">
      <c r="A11" s="81">
        <v>5</v>
      </c>
      <c r="B11" s="81"/>
      <c r="C11" s="86" t="s">
        <v>400</v>
      </c>
      <c r="D11" s="83">
        <v>23</v>
      </c>
      <c r="E11" s="84" t="s">
        <v>58</v>
      </c>
      <c r="F11" s="85"/>
      <c r="G11" s="85">
        <f t="shared" si="0"/>
        <v>0</v>
      </c>
    </row>
    <row r="12" spans="1:7" ht="165.95" customHeight="1" x14ac:dyDescent="0.2">
      <c r="A12" s="82">
        <v>6</v>
      </c>
      <c r="B12" s="82"/>
      <c r="C12" s="88" t="s">
        <v>401</v>
      </c>
      <c r="D12" s="89">
        <v>0</v>
      </c>
      <c r="E12" s="90" t="s">
        <v>58</v>
      </c>
      <c r="F12" s="85"/>
      <c r="G12" s="85">
        <f t="shared" si="0"/>
        <v>0</v>
      </c>
    </row>
    <row r="13" spans="1:7" ht="165" customHeight="1" x14ac:dyDescent="0.2">
      <c r="A13" s="91">
        <v>7</v>
      </c>
      <c r="B13" s="91"/>
      <c r="C13" s="87" t="s">
        <v>402</v>
      </c>
      <c r="D13" s="92">
        <v>0</v>
      </c>
      <c r="E13" s="93" t="s">
        <v>58</v>
      </c>
      <c r="F13" s="85"/>
      <c r="G13" s="85">
        <f t="shared" si="0"/>
        <v>0</v>
      </c>
    </row>
    <row r="14" spans="1:7" ht="31.5" customHeight="1" x14ac:dyDescent="0.2">
      <c r="A14" s="81">
        <v>8</v>
      </c>
      <c r="B14" s="81"/>
      <c r="C14" s="94" t="s">
        <v>389</v>
      </c>
      <c r="D14" s="92">
        <v>7</v>
      </c>
      <c r="E14" s="93" t="s">
        <v>58</v>
      </c>
      <c r="F14" s="85"/>
      <c r="G14" s="85">
        <f t="shared" si="0"/>
        <v>0</v>
      </c>
    </row>
    <row r="15" spans="1:7" ht="93" customHeight="1" x14ac:dyDescent="0.2">
      <c r="A15" s="81">
        <v>9</v>
      </c>
      <c r="B15" s="81"/>
      <c r="C15" s="86" t="s">
        <v>403</v>
      </c>
      <c r="D15" s="92">
        <v>0</v>
      </c>
      <c r="E15" s="93" t="s">
        <v>58</v>
      </c>
      <c r="F15" s="85"/>
      <c r="G15" s="85">
        <f t="shared" si="0"/>
        <v>0</v>
      </c>
    </row>
    <row r="16" spans="1:7" ht="81.2" customHeight="1" x14ac:dyDescent="0.2">
      <c r="A16" s="81">
        <v>10</v>
      </c>
      <c r="B16" s="81"/>
      <c r="C16" s="86" t="s">
        <v>404</v>
      </c>
      <c r="D16" s="83">
        <v>46</v>
      </c>
      <c r="E16" s="84" t="s">
        <v>58</v>
      </c>
      <c r="F16" s="85"/>
      <c r="G16" s="85">
        <f t="shared" si="0"/>
        <v>0</v>
      </c>
    </row>
    <row r="17" spans="1:7" ht="81.2" customHeight="1" x14ac:dyDescent="0.2">
      <c r="A17" s="81">
        <v>11</v>
      </c>
      <c r="B17" s="81"/>
      <c r="C17" s="86" t="s">
        <v>405</v>
      </c>
      <c r="D17" s="83">
        <v>36</v>
      </c>
      <c r="E17" s="84" t="s">
        <v>58</v>
      </c>
      <c r="F17" s="85"/>
      <c r="G17" s="85">
        <f t="shared" si="0"/>
        <v>0</v>
      </c>
    </row>
    <row r="18" spans="1:7" ht="78.599999999999994" customHeight="1" x14ac:dyDescent="0.2">
      <c r="A18" s="82">
        <v>12</v>
      </c>
      <c r="B18" s="82"/>
      <c r="C18" s="88" t="s">
        <v>406</v>
      </c>
      <c r="D18" s="89">
        <v>67</v>
      </c>
      <c r="E18" s="90" t="s">
        <v>58</v>
      </c>
      <c r="F18" s="85"/>
      <c r="G18" s="85">
        <f t="shared" si="0"/>
        <v>0</v>
      </c>
    </row>
    <row r="19" spans="1:7" ht="172.7" customHeight="1" x14ac:dyDescent="0.2">
      <c r="A19" s="91">
        <v>19</v>
      </c>
      <c r="B19" s="91"/>
      <c r="C19" s="87" t="s">
        <v>407</v>
      </c>
      <c r="D19" s="92">
        <v>15</v>
      </c>
      <c r="E19" s="93" t="s">
        <v>58</v>
      </c>
      <c r="F19" s="85"/>
      <c r="G19" s="85">
        <f t="shared" si="0"/>
        <v>0</v>
      </c>
    </row>
    <row r="20" spans="1:7" ht="128.44999999999999" customHeight="1" x14ac:dyDescent="0.2">
      <c r="A20" s="86"/>
      <c r="B20" s="86"/>
      <c r="C20" s="94" t="s">
        <v>390</v>
      </c>
      <c r="D20" s="86"/>
      <c r="E20" s="86"/>
      <c r="F20" s="85"/>
      <c r="G20" s="85">
        <f t="shared" si="0"/>
        <v>0</v>
      </c>
    </row>
    <row r="21" spans="1:7" ht="18.2" customHeight="1" x14ac:dyDescent="0.2">
      <c r="A21" s="78"/>
      <c r="B21" s="78"/>
      <c r="C21" s="95" t="s">
        <v>391</v>
      </c>
      <c r="D21" s="80"/>
      <c r="E21" s="78"/>
      <c r="F21" s="85"/>
      <c r="G21" s="85">
        <f t="shared" si="0"/>
        <v>0</v>
      </c>
    </row>
    <row r="22" spans="1:7" ht="212.25" customHeight="1" x14ac:dyDescent="0.2">
      <c r="A22" s="82">
        <v>1</v>
      </c>
      <c r="B22" s="82"/>
      <c r="C22" s="88" t="s">
        <v>408</v>
      </c>
      <c r="D22" s="89">
        <v>6</v>
      </c>
      <c r="E22" s="90" t="s">
        <v>58</v>
      </c>
      <c r="F22" s="85"/>
      <c r="G22" s="85">
        <f t="shared" si="0"/>
        <v>0</v>
      </c>
    </row>
    <row r="23" spans="1:7" ht="213" customHeight="1" x14ac:dyDescent="0.2">
      <c r="A23" s="91">
        <v>2</v>
      </c>
      <c r="B23" s="91"/>
      <c r="C23" s="87" t="s">
        <v>409</v>
      </c>
      <c r="D23" s="92">
        <v>27</v>
      </c>
      <c r="E23" s="93" t="s">
        <v>58</v>
      </c>
      <c r="F23" s="85"/>
      <c r="G23" s="85">
        <f t="shared" si="0"/>
        <v>0</v>
      </c>
    </row>
    <row r="24" spans="1:7" ht="213" customHeight="1" x14ac:dyDescent="0.2">
      <c r="A24" s="81">
        <v>3</v>
      </c>
      <c r="B24" s="81"/>
      <c r="C24" s="86" t="s">
        <v>410</v>
      </c>
      <c r="D24" s="83">
        <v>24</v>
      </c>
      <c r="E24" s="84" t="s">
        <v>58</v>
      </c>
      <c r="F24" s="85"/>
      <c r="G24" s="85">
        <f t="shared" si="0"/>
        <v>0</v>
      </c>
    </row>
    <row r="25" spans="1:7" ht="212.25" customHeight="1" x14ac:dyDescent="0.2">
      <c r="A25" s="82">
        <v>4</v>
      </c>
      <c r="B25" s="82"/>
      <c r="C25" s="88" t="s">
        <v>411</v>
      </c>
      <c r="D25" s="89">
        <v>126</v>
      </c>
      <c r="E25" s="90" t="s">
        <v>58</v>
      </c>
      <c r="F25" s="85"/>
      <c r="G25" s="85">
        <f t="shared" si="0"/>
        <v>0</v>
      </c>
    </row>
    <row r="26" spans="1:7" ht="213" customHeight="1" x14ac:dyDescent="0.2">
      <c r="A26" s="91">
        <v>5</v>
      </c>
      <c r="B26" s="91"/>
      <c r="C26" s="87" t="s">
        <v>412</v>
      </c>
      <c r="D26" s="92">
        <v>5</v>
      </c>
      <c r="E26" s="93" t="s">
        <v>58</v>
      </c>
      <c r="F26" s="85"/>
      <c r="G26" s="85">
        <f t="shared" si="0"/>
        <v>0</v>
      </c>
    </row>
    <row r="27" spans="1:7" ht="213" customHeight="1" x14ac:dyDescent="0.2">
      <c r="A27" s="81">
        <v>6</v>
      </c>
      <c r="B27" s="81"/>
      <c r="C27" s="86" t="s">
        <v>413</v>
      </c>
      <c r="D27" s="83">
        <v>52</v>
      </c>
      <c r="E27" s="84" t="s">
        <v>58</v>
      </c>
      <c r="F27" s="85"/>
      <c r="G27" s="85">
        <f t="shared" si="0"/>
        <v>0</v>
      </c>
    </row>
    <row r="28" spans="1:7" ht="212.25" customHeight="1" x14ac:dyDescent="0.2">
      <c r="A28" s="82">
        <v>7</v>
      </c>
      <c r="B28" s="82"/>
      <c r="C28" s="88" t="s">
        <v>414</v>
      </c>
      <c r="D28" s="89">
        <v>121</v>
      </c>
      <c r="E28" s="90" t="s">
        <v>58</v>
      </c>
      <c r="F28" s="85"/>
      <c r="G28" s="85">
        <f t="shared" si="0"/>
        <v>0</v>
      </c>
    </row>
    <row r="29" spans="1:7" ht="110.85" customHeight="1" x14ac:dyDescent="0.2">
      <c r="A29" s="91">
        <v>8</v>
      </c>
      <c r="B29" s="91"/>
      <c r="C29" s="87" t="s">
        <v>415</v>
      </c>
      <c r="D29" s="92">
        <v>7</v>
      </c>
      <c r="E29" s="93" t="s">
        <v>58</v>
      </c>
      <c r="F29" s="85"/>
      <c r="G29" s="85">
        <f t="shared" si="0"/>
        <v>0</v>
      </c>
    </row>
    <row r="30" spans="1:7" ht="102.6" customHeight="1" x14ac:dyDescent="0.2">
      <c r="A30" s="81">
        <v>9</v>
      </c>
      <c r="B30" s="81"/>
      <c r="C30" s="86" t="s">
        <v>416</v>
      </c>
      <c r="D30" s="83">
        <v>2</v>
      </c>
      <c r="E30" s="84" t="s">
        <v>58</v>
      </c>
      <c r="F30" s="85"/>
      <c r="G30" s="85">
        <f t="shared" si="0"/>
        <v>0</v>
      </c>
    </row>
    <row r="31" spans="1:7" ht="107.25" customHeight="1" x14ac:dyDescent="0.2">
      <c r="A31" s="81">
        <v>10</v>
      </c>
      <c r="B31" s="81"/>
      <c r="C31" s="86" t="s">
        <v>417</v>
      </c>
      <c r="D31" s="83">
        <v>4</v>
      </c>
      <c r="E31" s="84" t="s">
        <v>58</v>
      </c>
      <c r="F31" s="85"/>
      <c r="G31" s="85">
        <f t="shared" si="0"/>
        <v>0</v>
      </c>
    </row>
    <row r="32" spans="1:7" ht="45.2" customHeight="1" x14ac:dyDescent="0.2">
      <c r="A32" s="81">
        <v>11</v>
      </c>
      <c r="B32" s="81"/>
      <c r="C32" s="86" t="s">
        <v>418</v>
      </c>
      <c r="D32" s="83">
        <v>2</v>
      </c>
      <c r="E32" s="84" t="s">
        <v>58</v>
      </c>
      <c r="F32" s="85"/>
      <c r="G32" s="85">
        <f t="shared" si="0"/>
        <v>0</v>
      </c>
    </row>
    <row r="33" spans="1:7" ht="47.1" customHeight="1" x14ac:dyDescent="0.2">
      <c r="A33" s="81">
        <v>12</v>
      </c>
      <c r="B33" s="81"/>
      <c r="C33" s="86" t="s">
        <v>419</v>
      </c>
      <c r="D33" s="83">
        <v>7</v>
      </c>
      <c r="E33" s="84" t="s">
        <v>58</v>
      </c>
      <c r="F33" s="85"/>
      <c r="G33" s="85">
        <f t="shared" si="0"/>
        <v>0</v>
      </c>
    </row>
    <row r="34" spans="1:7" ht="51.6" customHeight="1" x14ac:dyDescent="0.2">
      <c r="A34" s="81">
        <v>13</v>
      </c>
      <c r="B34" s="81"/>
      <c r="C34" s="86" t="s">
        <v>420</v>
      </c>
      <c r="D34" s="83">
        <v>30</v>
      </c>
      <c r="E34" s="84" t="s">
        <v>58</v>
      </c>
      <c r="F34" s="85"/>
      <c r="G34" s="85">
        <f t="shared" si="0"/>
        <v>0</v>
      </c>
    </row>
    <row r="35" spans="1:7" ht="146.25" customHeight="1" x14ac:dyDescent="0.2">
      <c r="A35" s="82">
        <v>14</v>
      </c>
      <c r="B35" s="82"/>
      <c r="C35" s="88" t="s">
        <v>421</v>
      </c>
      <c r="D35" s="89">
        <v>2</v>
      </c>
      <c r="E35" s="90" t="s">
        <v>58</v>
      </c>
      <c r="F35" s="85"/>
      <c r="G35" s="85">
        <f t="shared" si="0"/>
        <v>0</v>
      </c>
    </row>
    <row r="36" spans="1:7" ht="143.85" customHeight="1" x14ac:dyDescent="0.2">
      <c r="A36" s="91">
        <v>15</v>
      </c>
      <c r="B36" s="91"/>
      <c r="C36" s="87" t="s">
        <v>422</v>
      </c>
      <c r="D36" s="92">
        <v>2</v>
      </c>
      <c r="E36" s="93" t="s">
        <v>58</v>
      </c>
      <c r="F36" s="85"/>
      <c r="G36" s="85">
        <f t="shared" si="0"/>
        <v>0</v>
      </c>
    </row>
    <row r="37" spans="1:7" ht="84.2" customHeight="1" x14ac:dyDescent="0.2">
      <c r="A37" s="81">
        <v>16</v>
      </c>
      <c r="B37" s="81"/>
      <c r="C37" s="86" t="s">
        <v>423</v>
      </c>
      <c r="D37" s="83">
        <v>6</v>
      </c>
      <c r="E37" s="84" t="s">
        <v>58</v>
      </c>
      <c r="F37" s="85"/>
      <c r="G37" s="85">
        <f t="shared" si="0"/>
        <v>0</v>
      </c>
    </row>
    <row r="38" spans="1:7" ht="104.45" customHeight="1" x14ac:dyDescent="0.2">
      <c r="A38" s="81">
        <v>17</v>
      </c>
      <c r="B38" s="81"/>
      <c r="C38" s="86" t="s">
        <v>424</v>
      </c>
      <c r="D38" s="83">
        <v>27</v>
      </c>
      <c r="E38" s="84" t="s">
        <v>58</v>
      </c>
      <c r="F38" s="85"/>
      <c r="G38" s="85">
        <f t="shared" si="0"/>
        <v>0</v>
      </c>
    </row>
    <row r="39" spans="1:7" ht="48.6" customHeight="1" x14ac:dyDescent="0.2">
      <c r="A39" s="81">
        <v>18</v>
      </c>
      <c r="B39" s="81"/>
      <c r="C39" s="86" t="s">
        <v>425</v>
      </c>
      <c r="D39" s="83">
        <v>13</v>
      </c>
      <c r="E39" s="84" t="s">
        <v>58</v>
      </c>
      <c r="F39" s="85"/>
      <c r="G39" s="85">
        <f t="shared" si="0"/>
        <v>0</v>
      </c>
    </row>
    <row r="40" spans="1:7" ht="201.6" customHeight="1" x14ac:dyDescent="0.2">
      <c r="A40" s="81">
        <v>19</v>
      </c>
      <c r="B40" s="81"/>
      <c r="C40" s="86" t="s">
        <v>426</v>
      </c>
      <c r="D40" s="83">
        <v>8</v>
      </c>
      <c r="E40" s="84" t="s">
        <v>58</v>
      </c>
      <c r="F40" s="85"/>
      <c r="G40" s="85">
        <f t="shared" si="0"/>
        <v>0</v>
      </c>
    </row>
    <row r="41" spans="1:7" s="2" customFormat="1" ht="12.75" x14ac:dyDescent="0.2">
      <c r="A41" s="23"/>
      <c r="B41" s="23"/>
      <c r="C41" s="12" t="s">
        <v>428</v>
      </c>
      <c r="D41" s="27"/>
      <c r="E41" s="28"/>
      <c r="F41" s="23"/>
      <c r="G41" s="29">
        <f>SUM(G3:G40)</f>
        <v>0</v>
      </c>
    </row>
    <row r="42" spans="1:7" x14ac:dyDescent="0.2">
      <c r="G42" s="96"/>
    </row>
  </sheetData>
  <mergeCells count="1">
    <mergeCell ref="C3: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vt:lpstr>
      <vt:lpstr>Civil &amp; Plumbing BOQ</vt:lpstr>
      <vt:lpstr>Fire pump</vt:lpstr>
      <vt:lpstr>conference room</vt:lpstr>
      <vt:lpstr>furniture</vt:lpstr>
      <vt:lpstr>'Civil &amp; Plumbing BOQ'!Print_Area</vt:lpstr>
      <vt:lpstr>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BOQ BOI.xlsx</dc:title>
  <dc:creator>HP</dc:creator>
  <cp:lastModifiedBy>amey bhise</cp:lastModifiedBy>
  <cp:lastPrinted>2024-08-08T07:09:47Z</cp:lastPrinted>
  <dcterms:created xsi:type="dcterms:W3CDTF">2024-07-31T09:51:23Z</dcterms:created>
  <dcterms:modified xsi:type="dcterms:W3CDTF">2024-08-09T12:20:53Z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2023-09-25T00:00:00Z</vt:filetime>
  </property>
  <property fmtid="{D5CDD505-2E9C-101B-9397-08002B2CF9AE}" pid="3" name="LastSaved">
    <vt:filetime>2024-07-31T00:00:00Z</vt:filetime>
  </property>
  <property fmtid="{D5CDD505-2E9C-101B-9397-08002B2CF9AE}" pid="4" name="Producer">
    <vt:lpwstr>Microsoft: Print To PDF</vt:lpwstr>
  </property>
</Properties>
</file>