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admin-pc\D\SHARED FILES\MUTTALIB\New folder\Contractor's\Contractors Bills\MLA Quater Contractors\TILESHWAR KUMAR MLA QTR\10th RA\New folder\"/>
    </mc:Choice>
  </mc:AlternateContent>
  <bookViews>
    <workbookView xWindow="0" yWindow="0" windowWidth="20490" windowHeight="7755"/>
  </bookViews>
  <sheets>
    <sheet name="Invoice" sheetId="1" r:id="rId1"/>
    <sheet name="Abstract" sheetId="2" r:id="rId2"/>
    <sheet name="MB" sheetId="3" r:id="rId3"/>
  </sheets>
  <definedNames>
    <definedName name="_xlnm.Print_Area" localSheetId="1">Abstract!$A$1:$M$241</definedName>
    <definedName name="_xlnm.Print_Area" localSheetId="0">Invoice!$A$1:$E$26</definedName>
    <definedName name="_xlnm.Print_Area" localSheetId="2">MB!$A$1:$G$981</definedName>
    <definedName name="_xlnm.Print_Titles" localSheetId="1">Abstract!$1:$3</definedName>
    <definedName name="_xlnm.Print_Titles" localSheetId="2">MB!$1:$2</definedName>
  </definedNames>
  <calcPr calcId="152511"/>
</workbook>
</file>

<file path=xl/calcChain.xml><?xml version="1.0" encoding="utf-8"?>
<calcChain xmlns="http://schemas.openxmlformats.org/spreadsheetml/2006/main">
  <c r="F966" i="3" l="1"/>
  <c r="F951" i="3"/>
  <c r="I238" i="2"/>
  <c r="L238" i="2" s="1"/>
  <c r="K238" i="2" s="1"/>
  <c r="H238" i="2"/>
  <c r="D978" i="3"/>
  <c r="F978" i="3" s="1"/>
  <c r="F977" i="3"/>
  <c r="F980" i="3" s="1"/>
  <c r="D977" i="3"/>
  <c r="F787" i="3" l="1"/>
  <c r="F838" i="3" l="1"/>
  <c r="F837" i="3"/>
  <c r="D836" i="3"/>
  <c r="F836" i="3" s="1"/>
  <c r="D725" i="3"/>
  <c r="F725" i="3" s="1"/>
  <c r="D724" i="3"/>
  <c r="F724" i="3" s="1"/>
  <c r="D723" i="3"/>
  <c r="F723" i="3" s="1"/>
  <c r="D722" i="3"/>
  <c r="F722" i="3" s="1"/>
  <c r="D721" i="3"/>
  <c r="F721" i="3" s="1"/>
  <c r="D720" i="3"/>
  <c r="F720" i="3" s="1"/>
  <c r="D719" i="3"/>
  <c r="F719" i="3" s="1"/>
  <c r="D718" i="3"/>
  <c r="F718" i="3" s="1"/>
  <c r="D717" i="3"/>
  <c r="F717" i="3" s="1"/>
  <c r="D716" i="3"/>
  <c r="F716" i="3" s="1"/>
  <c r="D692" i="3"/>
  <c r="F692" i="3" s="1"/>
  <c r="D691" i="3"/>
  <c r="F691" i="3" s="1"/>
  <c r="D690" i="3"/>
  <c r="F690" i="3" s="1"/>
  <c r="D689" i="3"/>
  <c r="F689" i="3" s="1"/>
  <c r="D688" i="3"/>
  <c r="F688" i="3" s="1"/>
  <c r="D687" i="3"/>
  <c r="F687" i="3" s="1"/>
  <c r="D686" i="3"/>
  <c r="F686" i="3" s="1"/>
  <c r="D685" i="3"/>
  <c r="F685" i="3" s="1"/>
  <c r="D684" i="3"/>
  <c r="F684" i="3" s="1"/>
  <c r="D683" i="3"/>
  <c r="F683" i="3" s="1"/>
  <c r="D664" i="3"/>
  <c r="F664" i="3" s="1"/>
  <c r="D663" i="3"/>
  <c r="F663" i="3" s="1"/>
  <c r="D662" i="3"/>
  <c r="F662" i="3" s="1"/>
  <c r="D661" i="3"/>
  <c r="F661" i="3" s="1"/>
  <c r="D660" i="3"/>
  <c r="F660" i="3" s="1"/>
  <c r="D659" i="3"/>
  <c r="F659" i="3" s="1"/>
  <c r="D658" i="3"/>
  <c r="F658" i="3" s="1"/>
  <c r="D657" i="3"/>
  <c r="F657" i="3" s="1"/>
  <c r="D656" i="3"/>
  <c r="F656" i="3" s="1"/>
  <c r="D655" i="3"/>
  <c r="F655" i="3" s="1"/>
  <c r="D654" i="3"/>
  <c r="F654" i="3" s="1"/>
  <c r="D653" i="3"/>
  <c r="F653" i="3" s="1"/>
  <c r="D652" i="3"/>
  <c r="F652" i="3" s="1"/>
  <c r="D651" i="3"/>
  <c r="F651" i="3" s="1"/>
  <c r="D650" i="3"/>
  <c r="F650" i="3" s="1"/>
  <c r="D649" i="3"/>
  <c r="F649" i="3" s="1"/>
  <c r="D648" i="3"/>
  <c r="F648" i="3" s="1"/>
  <c r="D647" i="3"/>
  <c r="F647" i="3" s="1"/>
  <c r="D646" i="3"/>
  <c r="F646" i="3" s="1"/>
  <c r="D645" i="3"/>
  <c r="F645" i="3" s="1"/>
  <c r="D644" i="3"/>
  <c r="F644" i="3" s="1"/>
  <c r="D643" i="3"/>
  <c r="F643" i="3" s="1"/>
  <c r="D642" i="3"/>
  <c r="F642" i="3" s="1"/>
  <c r="D641" i="3"/>
  <c r="F641" i="3" s="1"/>
  <c r="D640" i="3"/>
  <c r="F640" i="3" s="1"/>
  <c r="D639" i="3"/>
  <c r="F639" i="3" s="1"/>
  <c r="D638" i="3"/>
  <c r="F638" i="3" s="1"/>
  <c r="D637" i="3"/>
  <c r="F637" i="3" s="1"/>
  <c r="D636" i="3"/>
  <c r="F636" i="3" s="1"/>
  <c r="D635" i="3"/>
  <c r="F635" i="3" s="1"/>
  <c r="D634" i="3"/>
  <c r="F634" i="3" s="1"/>
  <c r="D633" i="3"/>
  <c r="F633" i="3" s="1"/>
  <c r="D632" i="3"/>
  <c r="F632" i="3" s="1"/>
  <c r="D585" i="3"/>
  <c r="F585" i="3" s="1"/>
  <c r="D584" i="3"/>
  <c r="F584" i="3" s="1"/>
  <c r="D583" i="3"/>
  <c r="F583" i="3" s="1"/>
  <c r="D582" i="3"/>
  <c r="F582" i="3" s="1"/>
  <c r="D581" i="3"/>
  <c r="F581" i="3" s="1"/>
  <c r="D580" i="3"/>
  <c r="F580" i="3" s="1"/>
  <c r="D579" i="3"/>
  <c r="F579" i="3" s="1"/>
  <c r="D578" i="3"/>
  <c r="F578" i="3" s="1"/>
  <c r="D577" i="3"/>
  <c r="F577" i="3" s="1"/>
  <c r="D576" i="3"/>
  <c r="F576" i="3" s="1"/>
  <c r="D575" i="3"/>
  <c r="F575" i="3" s="1"/>
  <c r="D574" i="3"/>
  <c r="F574" i="3" s="1"/>
  <c r="D573" i="3"/>
  <c r="F573" i="3" s="1"/>
  <c r="D572" i="3"/>
  <c r="F572" i="3" s="1"/>
  <c r="D571" i="3"/>
  <c r="F571" i="3" s="1"/>
  <c r="D547" i="3"/>
  <c r="F547" i="3" s="1"/>
  <c r="D546" i="3"/>
  <c r="F546" i="3" s="1"/>
  <c r="D545" i="3"/>
  <c r="F545" i="3" s="1"/>
  <c r="D544" i="3"/>
  <c r="F544" i="3" s="1"/>
  <c r="D543" i="3"/>
  <c r="F543" i="3" s="1"/>
  <c r="D542" i="3"/>
  <c r="F542" i="3" s="1"/>
  <c r="D541" i="3"/>
  <c r="F541" i="3" s="1"/>
  <c r="D540" i="3"/>
  <c r="F540" i="3" s="1"/>
  <c r="D539" i="3"/>
  <c r="F539" i="3" s="1"/>
  <c r="D538" i="3"/>
  <c r="F538" i="3" s="1"/>
  <c r="D537" i="3"/>
  <c r="F537" i="3" s="1"/>
  <c r="D536" i="3"/>
  <c r="F536" i="3" s="1"/>
  <c r="D535" i="3"/>
  <c r="F535" i="3" s="1"/>
  <c r="D534" i="3"/>
  <c r="F534" i="3" s="1"/>
  <c r="D533" i="3"/>
  <c r="F533" i="3" s="1"/>
  <c r="D532" i="3"/>
  <c r="F532" i="3" s="1"/>
  <c r="D531" i="3"/>
  <c r="F531" i="3" s="1"/>
  <c r="D530" i="3"/>
  <c r="F530" i="3" s="1"/>
  <c r="D529" i="3"/>
  <c r="F529" i="3" s="1"/>
  <c r="D528" i="3"/>
  <c r="F528" i="3" s="1"/>
  <c r="D527" i="3"/>
  <c r="F527" i="3" s="1"/>
  <c r="D526" i="3"/>
  <c r="F526" i="3" s="1"/>
  <c r="D525" i="3"/>
  <c r="F525" i="3" s="1"/>
  <c r="D524" i="3"/>
  <c r="F524" i="3" s="1"/>
  <c r="D486" i="3"/>
  <c r="F486" i="3" s="1"/>
  <c r="D485" i="3"/>
  <c r="F485" i="3" s="1"/>
  <c r="D484" i="3"/>
  <c r="F484" i="3" s="1"/>
  <c r="D483" i="3"/>
  <c r="F483" i="3" s="1"/>
  <c r="D482" i="3"/>
  <c r="F482" i="3" s="1"/>
  <c r="D481" i="3"/>
  <c r="F481" i="3" s="1"/>
  <c r="D480" i="3"/>
  <c r="F480" i="3" s="1"/>
  <c r="D479" i="3"/>
  <c r="F479" i="3" s="1"/>
  <c r="D478" i="3"/>
  <c r="F478" i="3" s="1"/>
  <c r="D477" i="3"/>
  <c r="F477" i="3" s="1"/>
  <c r="D476" i="3"/>
  <c r="F476" i="3" s="1"/>
  <c r="D475" i="3"/>
  <c r="F475" i="3" s="1"/>
  <c r="D474" i="3"/>
  <c r="F474" i="3" s="1"/>
  <c r="D473" i="3"/>
  <c r="F473" i="3" s="1"/>
  <c r="D472" i="3"/>
  <c r="F472" i="3" s="1"/>
  <c r="D448" i="3"/>
  <c r="F448" i="3" s="1"/>
  <c r="D447" i="3"/>
  <c r="F447" i="3" s="1"/>
  <c r="D446" i="3"/>
  <c r="F446" i="3" s="1"/>
  <c r="D445" i="3"/>
  <c r="F445" i="3" s="1"/>
  <c r="D444" i="3"/>
  <c r="F444" i="3" s="1"/>
  <c r="D443" i="3"/>
  <c r="F443" i="3" s="1"/>
  <c r="D442" i="3"/>
  <c r="F442" i="3" s="1"/>
  <c r="D441" i="3"/>
  <c r="F441" i="3" s="1"/>
  <c r="D440" i="3"/>
  <c r="F440" i="3" s="1"/>
  <c r="D439" i="3"/>
  <c r="F439" i="3" s="1"/>
  <c r="D438" i="3"/>
  <c r="F438" i="3" s="1"/>
  <c r="D437" i="3"/>
  <c r="F437" i="3" s="1"/>
  <c r="D436" i="3"/>
  <c r="F436" i="3" s="1"/>
  <c r="D435" i="3"/>
  <c r="F435" i="3" s="1"/>
  <c r="D434" i="3"/>
  <c r="F434" i="3" s="1"/>
  <c r="D433" i="3"/>
  <c r="F433" i="3" s="1"/>
  <c r="D432" i="3"/>
  <c r="F432" i="3" s="1"/>
  <c r="D431" i="3"/>
  <c r="F431" i="3" s="1"/>
  <c r="D394" i="3"/>
  <c r="F394" i="3" s="1"/>
  <c r="D393" i="3"/>
  <c r="F393" i="3" s="1"/>
  <c r="D392" i="3"/>
  <c r="F392" i="3" s="1"/>
  <c r="D391" i="3"/>
  <c r="F391" i="3" s="1"/>
  <c r="D390" i="3"/>
  <c r="F390" i="3" s="1"/>
  <c r="D376" i="3"/>
  <c r="F376" i="3" s="1"/>
  <c r="D375" i="3"/>
  <c r="F375" i="3" s="1"/>
  <c r="D374" i="3"/>
  <c r="F374" i="3" s="1"/>
  <c r="D373" i="3"/>
  <c r="F373" i="3" s="1"/>
  <c r="D372" i="3"/>
  <c r="F372" i="3" s="1"/>
  <c r="D371" i="3"/>
  <c r="F371" i="3" s="1"/>
  <c r="D370" i="3"/>
  <c r="F370" i="3" s="1"/>
  <c r="D369" i="3"/>
  <c r="F369" i="3" s="1"/>
  <c r="D368" i="3"/>
  <c r="F368" i="3" s="1"/>
  <c r="D367" i="3"/>
  <c r="F367" i="3" s="1"/>
  <c r="D366" i="3"/>
  <c r="F366" i="3" s="1"/>
  <c r="D365" i="3"/>
  <c r="F365" i="3" s="1"/>
  <c r="D364" i="3"/>
  <c r="F364" i="3" s="1"/>
  <c r="D363" i="3"/>
  <c r="F363" i="3" s="1"/>
  <c r="D362" i="3"/>
  <c r="F362" i="3" s="1"/>
  <c r="D361" i="3"/>
  <c r="F361" i="3" s="1"/>
  <c r="D360" i="3"/>
  <c r="F360" i="3" s="1"/>
  <c r="D359" i="3"/>
  <c r="F359" i="3" s="1"/>
  <c r="D331" i="3"/>
  <c r="F331" i="3" s="1"/>
  <c r="D330" i="3"/>
  <c r="F330" i="3" s="1"/>
  <c r="D329" i="3"/>
  <c r="F329" i="3" s="1"/>
  <c r="D328" i="3"/>
  <c r="F328" i="3" s="1"/>
  <c r="D327" i="3"/>
  <c r="F327" i="3" s="1"/>
  <c r="D326" i="3"/>
  <c r="F326" i="3" s="1"/>
  <c r="D325" i="3"/>
  <c r="F325" i="3" s="1"/>
  <c r="D324" i="3"/>
  <c r="F324" i="3" s="1"/>
  <c r="D323" i="3"/>
  <c r="F323" i="3" s="1"/>
  <c r="D322" i="3"/>
  <c r="F322" i="3" s="1"/>
  <c r="D321" i="3"/>
  <c r="F321" i="3" s="1"/>
  <c r="D320" i="3"/>
  <c r="F320" i="3" s="1"/>
  <c r="D319" i="3"/>
  <c r="F319" i="3" s="1"/>
  <c r="D318" i="3"/>
  <c r="F318" i="3" s="1"/>
  <c r="D317" i="3"/>
  <c r="F317" i="3" s="1"/>
  <c r="D316" i="3"/>
  <c r="F316" i="3" s="1"/>
  <c r="D291" i="3"/>
  <c r="F291" i="3" s="1"/>
  <c r="D290" i="3"/>
  <c r="F290" i="3" s="1"/>
  <c r="D289" i="3"/>
  <c r="F289" i="3" s="1"/>
  <c r="D288" i="3"/>
  <c r="F288" i="3" s="1"/>
  <c r="D287" i="3"/>
  <c r="F287" i="3" s="1"/>
  <c r="D286" i="3"/>
  <c r="F286" i="3" s="1"/>
  <c r="D285" i="3"/>
  <c r="F285" i="3" s="1"/>
  <c r="D284" i="3"/>
  <c r="F284" i="3" s="1"/>
  <c r="D283" i="3"/>
  <c r="F283" i="3" s="1"/>
  <c r="D282" i="3"/>
  <c r="F282" i="3" s="1"/>
  <c r="D281" i="3"/>
  <c r="F281" i="3" s="1"/>
  <c r="D280" i="3"/>
  <c r="F280" i="3" s="1"/>
  <c r="D279" i="3"/>
  <c r="F279" i="3" s="1"/>
  <c r="D278" i="3"/>
  <c r="F278" i="3" s="1"/>
  <c r="D277" i="3"/>
  <c r="F277" i="3" s="1"/>
  <c r="D253" i="3"/>
  <c r="F253" i="3" s="1"/>
  <c r="D252" i="3"/>
  <c r="F252" i="3" s="1"/>
  <c r="D251" i="3"/>
  <c r="F251" i="3" s="1"/>
  <c r="D250" i="3"/>
  <c r="F250" i="3" s="1"/>
  <c r="D249" i="3"/>
  <c r="F249" i="3" s="1"/>
  <c r="D248" i="3"/>
  <c r="F248" i="3" s="1"/>
  <c r="D247" i="3"/>
  <c r="F247" i="3" s="1"/>
  <c r="D246" i="3"/>
  <c r="F246" i="3" s="1"/>
  <c r="D245" i="3"/>
  <c r="F245" i="3" s="1"/>
  <c r="D244" i="3"/>
  <c r="F244" i="3" s="1"/>
  <c r="D243" i="3"/>
  <c r="F243" i="3" s="1"/>
  <c r="D242" i="3"/>
  <c r="F242" i="3" s="1"/>
  <c r="D241" i="3"/>
  <c r="F241" i="3" s="1"/>
  <c r="D240" i="3"/>
  <c r="F240" i="3" s="1"/>
  <c r="D239" i="3"/>
  <c r="F239" i="3" s="1"/>
  <c r="D238" i="3"/>
  <c r="F238" i="3" s="1"/>
  <c r="D237" i="3"/>
  <c r="F237" i="3" s="1"/>
  <c r="D236" i="3"/>
  <c r="F236" i="3" s="1"/>
  <c r="D144" i="3"/>
  <c r="F144" i="3" s="1"/>
  <c r="D143" i="3"/>
  <c r="F143" i="3" s="1"/>
  <c r="D142" i="3"/>
  <c r="F142" i="3" s="1"/>
  <c r="D141" i="3"/>
  <c r="F141" i="3" s="1"/>
  <c r="D140" i="3"/>
  <c r="F140" i="3" s="1"/>
  <c r="D139" i="3"/>
  <c r="F139" i="3" s="1"/>
  <c r="D138" i="3"/>
  <c r="F138" i="3" s="1"/>
  <c r="D137" i="3"/>
  <c r="F137" i="3" s="1"/>
  <c r="D136" i="3"/>
  <c r="F136" i="3" s="1"/>
  <c r="D209" i="3"/>
  <c r="F209" i="3" s="1"/>
  <c r="D208" i="3"/>
  <c r="F208" i="3" s="1"/>
  <c r="D207" i="3"/>
  <c r="F207" i="3" s="1"/>
  <c r="D206" i="3"/>
  <c r="F206" i="3" s="1"/>
  <c r="D205" i="3"/>
  <c r="F205" i="3" s="1"/>
  <c r="D204" i="3"/>
  <c r="F204" i="3" s="1"/>
  <c r="D203" i="3"/>
  <c r="F203" i="3" s="1"/>
  <c r="D202" i="3"/>
  <c r="F202" i="3" s="1"/>
  <c r="D201" i="3"/>
  <c r="F201" i="3" s="1"/>
  <c r="D200" i="3"/>
  <c r="F200" i="3" s="1"/>
  <c r="D199" i="3"/>
  <c r="F199" i="3" s="1"/>
  <c r="D198" i="3"/>
  <c r="F198" i="3" s="1"/>
  <c r="D197" i="3"/>
  <c r="F197" i="3" s="1"/>
  <c r="D196" i="3"/>
  <c r="F196" i="3" s="1"/>
  <c r="D195" i="3"/>
  <c r="F195" i="3" s="1"/>
  <c r="D194" i="3"/>
  <c r="F194" i="3" s="1"/>
  <c r="D193" i="3"/>
  <c r="F193" i="3" s="1"/>
  <c r="D192" i="3"/>
  <c r="F192" i="3" s="1"/>
  <c r="D191" i="3"/>
  <c r="F191" i="3" s="1"/>
  <c r="D190" i="3"/>
  <c r="F190" i="3" s="1"/>
  <c r="D189" i="3"/>
  <c r="F189" i="3" s="1"/>
  <c r="D188" i="3"/>
  <c r="F188" i="3" s="1"/>
  <c r="D187" i="3"/>
  <c r="F187" i="3" s="1"/>
  <c r="D186" i="3"/>
  <c r="F186" i="3" s="1"/>
  <c r="D100" i="3"/>
  <c r="F100" i="3" s="1"/>
  <c r="D99" i="3"/>
  <c r="F99" i="3" s="1"/>
  <c r="D98" i="3"/>
  <c r="F98" i="3" s="1"/>
  <c r="D97" i="3"/>
  <c r="F97" i="3" s="1"/>
  <c r="D96" i="3"/>
  <c r="F96" i="3" s="1"/>
  <c r="D95" i="3"/>
  <c r="F95" i="3" s="1"/>
  <c r="D94" i="3"/>
  <c r="F94" i="3" s="1"/>
  <c r="D93" i="3"/>
  <c r="F93" i="3" s="1"/>
  <c r="D92" i="3"/>
  <c r="F92" i="3" s="1"/>
  <c r="D91" i="3"/>
  <c r="F91" i="3" s="1"/>
  <c r="D90" i="3"/>
  <c r="F90" i="3" s="1"/>
  <c r="D89" i="3"/>
  <c r="F89" i="3" s="1"/>
  <c r="D88" i="3"/>
  <c r="F88" i="3" s="1"/>
  <c r="D87" i="3"/>
  <c r="F87" i="3" s="1"/>
  <c r="D86" i="3"/>
  <c r="F86" i="3" s="1"/>
  <c r="D85" i="3"/>
  <c r="F85" i="3" s="1"/>
  <c r="D84" i="3"/>
  <c r="F84" i="3" s="1"/>
  <c r="D40" i="3"/>
  <c r="F40" i="3" s="1"/>
  <c r="D39" i="3"/>
  <c r="F39" i="3" s="1"/>
  <c r="D38" i="3"/>
  <c r="F38" i="3" s="1"/>
  <c r="D37" i="3"/>
  <c r="F37" i="3" s="1"/>
  <c r="D36" i="3"/>
  <c r="F36" i="3" s="1"/>
  <c r="D35" i="3"/>
  <c r="F35" i="3" s="1"/>
  <c r="D47" i="3"/>
  <c r="F47" i="3" s="1"/>
  <c r="D46" i="3"/>
  <c r="F46" i="3" s="1"/>
  <c r="D45" i="3"/>
  <c r="F45" i="3" s="1"/>
  <c r="D44" i="3"/>
  <c r="F44" i="3" s="1"/>
  <c r="D43" i="3"/>
  <c r="F43" i="3" s="1"/>
  <c r="D42" i="3"/>
  <c r="F42" i="3" s="1"/>
  <c r="F727" i="3" l="1"/>
  <c r="I138" i="2" s="1"/>
  <c r="F694" i="3"/>
  <c r="I128" i="2" s="1"/>
  <c r="L128" i="2" s="1"/>
  <c r="K128" i="2" s="1"/>
  <c r="F666" i="3"/>
  <c r="I123" i="2" s="1"/>
  <c r="L123" i="2" s="1"/>
  <c r="K123" i="2" s="1"/>
  <c r="F450" i="3"/>
  <c r="I93" i="2" s="1"/>
  <c r="L93" i="2" s="1"/>
  <c r="K93" i="2" s="1"/>
  <c r="F549" i="3"/>
  <c r="I108" i="2" s="1"/>
  <c r="L108" i="2" s="1"/>
  <c r="K108" i="2" s="1"/>
  <c r="F587" i="3"/>
  <c r="I113" i="2" s="1"/>
  <c r="F488" i="3"/>
  <c r="I98" i="3" s="1"/>
  <c r="F396" i="3"/>
  <c r="I83" i="2" s="1"/>
  <c r="H83" i="2" s="1"/>
  <c r="F378" i="3"/>
  <c r="I78" i="2" s="1"/>
  <c r="F333" i="3"/>
  <c r="I72" i="2" s="1"/>
  <c r="F293" i="3"/>
  <c r="I67" i="2" s="1"/>
  <c r="L67" i="2" s="1"/>
  <c r="K67" i="2" s="1"/>
  <c r="F255" i="3"/>
  <c r="I62" i="2" s="1"/>
  <c r="L62" i="2" s="1"/>
  <c r="K62" i="2" s="1"/>
  <c r="F146" i="3"/>
  <c r="I42" i="2" s="1"/>
  <c r="H42" i="2" s="1"/>
  <c r="F211" i="3"/>
  <c r="I57" i="2" s="1"/>
  <c r="H57" i="2" s="1"/>
  <c r="F102" i="3"/>
  <c r="I27" i="2" s="1"/>
  <c r="L27" i="2" s="1"/>
  <c r="K27" i="2" s="1"/>
  <c r="F49" i="3"/>
  <c r="I11" i="2" s="1"/>
  <c r="H11" i="2" s="1"/>
  <c r="D131" i="3"/>
  <c r="F131" i="3" s="1"/>
  <c r="D130" i="3"/>
  <c r="F130" i="3" s="1"/>
  <c r="D129" i="3"/>
  <c r="F129" i="3" s="1"/>
  <c r="D29" i="3"/>
  <c r="F29" i="3" s="1"/>
  <c r="D28" i="3"/>
  <c r="F28" i="3" s="1"/>
  <c r="D22" i="3"/>
  <c r="F22" i="3" s="1"/>
  <c r="D21" i="3"/>
  <c r="F21" i="3" s="1"/>
  <c r="D627" i="3"/>
  <c r="F627" i="3" s="1"/>
  <c r="D626" i="3"/>
  <c r="F626" i="3" s="1"/>
  <c r="D625" i="3"/>
  <c r="F625" i="3" s="1"/>
  <c r="D624" i="3"/>
  <c r="F624" i="3" s="1"/>
  <c r="D623" i="3"/>
  <c r="F623" i="3" s="1"/>
  <c r="D622" i="3"/>
  <c r="F622" i="3" s="1"/>
  <c r="D621" i="3"/>
  <c r="F621" i="3" s="1"/>
  <c r="D620" i="3"/>
  <c r="F620" i="3" s="1"/>
  <c r="D619" i="3"/>
  <c r="F619" i="3" s="1"/>
  <c r="D618" i="3"/>
  <c r="F618" i="3" s="1"/>
  <c r="D617" i="3"/>
  <c r="F617" i="3" s="1"/>
  <c r="D566" i="3"/>
  <c r="F566" i="3" s="1"/>
  <c r="D565" i="3"/>
  <c r="F565" i="3" s="1"/>
  <c r="D564" i="3"/>
  <c r="F564" i="3" s="1"/>
  <c r="D563" i="3"/>
  <c r="F563" i="3" s="1"/>
  <c r="D562" i="3"/>
  <c r="F562" i="3" s="1"/>
  <c r="D519" i="3"/>
  <c r="F519" i="3" s="1"/>
  <c r="D518" i="3"/>
  <c r="F518" i="3" s="1"/>
  <c r="D517" i="3"/>
  <c r="F517" i="3" s="1"/>
  <c r="D516" i="3"/>
  <c r="F516" i="3" s="1"/>
  <c r="D515" i="3"/>
  <c r="F515" i="3" s="1"/>
  <c r="D514" i="3"/>
  <c r="F514" i="3" s="1"/>
  <c r="D513" i="3"/>
  <c r="F513" i="3" s="1"/>
  <c r="D512" i="3"/>
  <c r="F512" i="3" s="1"/>
  <c r="D467" i="3"/>
  <c r="F467" i="3" s="1"/>
  <c r="D466" i="3"/>
  <c r="F466" i="3" s="1"/>
  <c r="D465" i="3"/>
  <c r="F465" i="3" s="1"/>
  <c r="D464" i="3"/>
  <c r="F464" i="3" s="1"/>
  <c r="D463" i="3"/>
  <c r="F463" i="3" s="1"/>
  <c r="D426" i="3"/>
  <c r="F426" i="3" s="1"/>
  <c r="D425" i="3"/>
  <c r="F425" i="3" s="1"/>
  <c r="D424" i="3"/>
  <c r="F424" i="3" s="1"/>
  <c r="D423" i="3"/>
  <c r="F423" i="3" s="1"/>
  <c r="D422" i="3"/>
  <c r="F422" i="3" s="1"/>
  <c r="D421" i="3"/>
  <c r="F421" i="3" s="1"/>
  <c r="D354" i="3"/>
  <c r="F354" i="3" s="1"/>
  <c r="D353" i="3"/>
  <c r="F353" i="3" s="1"/>
  <c r="D352" i="3"/>
  <c r="F352" i="3" s="1"/>
  <c r="D351" i="3"/>
  <c r="F351" i="3" s="1"/>
  <c r="D350" i="3"/>
  <c r="F350" i="3" s="1"/>
  <c r="D349" i="3"/>
  <c r="F349" i="3" s="1"/>
  <c r="D272" i="3"/>
  <c r="F272" i="3" s="1"/>
  <c r="D271" i="3"/>
  <c r="F271" i="3" s="1"/>
  <c r="D270" i="3"/>
  <c r="F270" i="3" s="1"/>
  <c r="D269" i="3"/>
  <c r="F269" i="3" s="1"/>
  <c r="D268" i="3"/>
  <c r="F268" i="3" s="1"/>
  <c r="D231" i="3"/>
  <c r="F231" i="3" s="1"/>
  <c r="D230" i="3"/>
  <c r="F230" i="3" s="1"/>
  <c r="D229" i="3"/>
  <c r="F229" i="3" s="1"/>
  <c r="D228" i="3"/>
  <c r="F228" i="3" s="1"/>
  <c r="D227" i="3"/>
  <c r="F227" i="3" s="1"/>
  <c r="D226" i="3"/>
  <c r="F226" i="3" s="1"/>
  <c r="D180" i="3"/>
  <c r="F180" i="3" s="1"/>
  <c r="D179" i="3"/>
  <c r="F179" i="3" s="1"/>
  <c r="D178" i="3"/>
  <c r="F178" i="3" s="1"/>
  <c r="D177" i="3"/>
  <c r="F177" i="3" s="1"/>
  <c r="D176" i="3"/>
  <c r="F176" i="3" s="1"/>
  <c r="D175" i="3"/>
  <c r="F175" i="3" s="1"/>
  <c r="D174" i="3"/>
  <c r="F174" i="3" s="1"/>
  <c r="D181" i="3"/>
  <c r="F181" i="3" s="1"/>
  <c r="F911" i="3"/>
  <c r="F779" i="3"/>
  <c r="F771" i="3"/>
  <c r="F763" i="3"/>
  <c r="F755" i="3"/>
  <c r="D835" i="3"/>
  <c r="F835" i="3" s="1"/>
  <c r="F834" i="3"/>
  <c r="D868" i="3"/>
  <c r="F868" i="3" s="1"/>
  <c r="F850" i="3"/>
  <c r="D867" i="3"/>
  <c r="F867" i="3" s="1"/>
  <c r="F878" i="3"/>
  <c r="H128" i="2" l="1"/>
  <c r="L138" i="2"/>
  <c r="K138" i="2" s="1"/>
  <c r="H138" i="2"/>
  <c r="H123" i="2"/>
  <c r="H108" i="2"/>
  <c r="H93" i="2"/>
  <c r="I98" i="2"/>
  <c r="H113" i="2"/>
  <c r="L113" i="2"/>
  <c r="K113" i="2" s="1"/>
  <c r="L83" i="2"/>
  <c r="K83" i="2" s="1"/>
  <c r="L78" i="2"/>
  <c r="K78" i="2" s="1"/>
  <c r="H78" i="2"/>
  <c r="L72" i="2"/>
  <c r="K72" i="2" s="1"/>
  <c r="H72" i="2"/>
  <c r="H67" i="2"/>
  <c r="H62" i="2"/>
  <c r="L57" i="2"/>
  <c r="K57" i="2" s="1"/>
  <c r="L42" i="2"/>
  <c r="K42" i="2" s="1"/>
  <c r="L11" i="2"/>
  <c r="K11" i="2" s="1"/>
  <c r="H27" i="2"/>
  <c r="D860" i="3"/>
  <c r="D859" i="3"/>
  <c r="D862" i="3"/>
  <c r="D861" i="3"/>
  <c r="D864" i="3"/>
  <c r="D863" i="3"/>
  <c r="D866" i="3"/>
  <c r="D865" i="3"/>
  <c r="L98" i="2" l="1"/>
  <c r="K98" i="2" s="1"/>
  <c r="H98" i="2"/>
  <c r="F865" i="3"/>
  <c r="D833" i="3"/>
  <c r="F833" i="3" s="1"/>
  <c r="F778" i="3"/>
  <c r="F770" i="3"/>
  <c r="F762" i="3"/>
  <c r="F832" i="3"/>
  <c r="F928" i="3"/>
  <c r="F950" i="3"/>
  <c r="F965" i="3"/>
  <c r="F949" i="3"/>
  <c r="D898" i="3"/>
  <c r="F898" i="3" s="1"/>
  <c r="F910" i="3" l="1"/>
  <c r="F909" i="3"/>
  <c r="F754" i="3"/>
  <c r="F866" i="3"/>
  <c r="F849" i="3"/>
  <c r="F877" i="3"/>
  <c r="D79" i="3" l="1"/>
  <c r="F79" i="3" s="1"/>
  <c r="D78" i="3"/>
  <c r="F78" i="3" s="1"/>
  <c r="D77" i="3"/>
  <c r="F77" i="3" s="1"/>
  <c r="D76" i="3"/>
  <c r="F76" i="3" s="1"/>
  <c r="D75" i="3"/>
  <c r="F75" i="3" s="1"/>
  <c r="D74" i="3"/>
  <c r="F74" i="3" s="1"/>
  <c r="D972" i="3"/>
  <c r="F972" i="3" s="1"/>
  <c r="D971" i="3"/>
  <c r="F971" i="3" s="1"/>
  <c r="F974" i="3" l="1"/>
  <c r="I237" i="2" s="1"/>
  <c r="L237" i="2" s="1"/>
  <c r="K237" i="2" s="1"/>
  <c r="H237" i="2" l="1"/>
  <c r="D420" i="3" l="1"/>
  <c r="F420" i="3" s="1"/>
  <c r="D419" i="3"/>
  <c r="F419" i="3" s="1"/>
  <c r="D418" i="3"/>
  <c r="F418" i="3" s="1"/>
  <c r="D417" i="3"/>
  <c r="F417" i="3" s="1"/>
  <c r="D416" i="3"/>
  <c r="F416" i="3" s="1"/>
  <c r="D415" i="3"/>
  <c r="F415" i="3" s="1"/>
  <c r="D462" i="3"/>
  <c r="F462" i="3" s="1"/>
  <c r="D461" i="3"/>
  <c r="F461" i="3" s="1"/>
  <c r="D460" i="3"/>
  <c r="F460" i="3" s="1"/>
  <c r="D459" i="3"/>
  <c r="F459" i="3" s="1"/>
  <c r="D458" i="3"/>
  <c r="F458" i="3" s="1"/>
  <c r="D511" i="3"/>
  <c r="F511" i="3" s="1"/>
  <c r="D510" i="3"/>
  <c r="F510" i="3" s="1"/>
  <c r="D509" i="3"/>
  <c r="F509" i="3" s="1"/>
  <c r="D508" i="3"/>
  <c r="F508" i="3" s="1"/>
  <c r="D507" i="3"/>
  <c r="F507" i="3" s="1"/>
  <c r="D506" i="3"/>
  <c r="F506" i="3" s="1"/>
  <c r="D505" i="3"/>
  <c r="F505" i="3" s="1"/>
  <c r="D504" i="3"/>
  <c r="F504" i="3" s="1"/>
  <c r="D561" i="3"/>
  <c r="F561" i="3" s="1"/>
  <c r="D560" i="3"/>
  <c r="F560" i="3" s="1"/>
  <c r="D559" i="3"/>
  <c r="F559" i="3" s="1"/>
  <c r="D558" i="3"/>
  <c r="F558" i="3" s="1"/>
  <c r="D557" i="3"/>
  <c r="F557" i="3" s="1"/>
  <c r="D616" i="3"/>
  <c r="F616" i="3" s="1"/>
  <c r="D615" i="3"/>
  <c r="F615" i="3" s="1"/>
  <c r="D614" i="3"/>
  <c r="F614" i="3" s="1"/>
  <c r="D613" i="3"/>
  <c r="F613" i="3" s="1"/>
  <c r="D612" i="3"/>
  <c r="F612" i="3" s="1"/>
  <c r="D611" i="3"/>
  <c r="F611" i="3" s="1"/>
  <c r="D610" i="3"/>
  <c r="F610" i="3" s="1"/>
  <c r="D609" i="3"/>
  <c r="F609" i="3" s="1"/>
  <c r="D608" i="3"/>
  <c r="F608" i="3" s="1"/>
  <c r="D607" i="3"/>
  <c r="F607" i="3" s="1"/>
  <c r="D606" i="3"/>
  <c r="F606" i="3" s="1"/>
  <c r="D711" i="3"/>
  <c r="F711" i="3" s="1"/>
  <c r="D710" i="3"/>
  <c r="F710" i="3" s="1"/>
  <c r="D709" i="3"/>
  <c r="F709" i="3" s="1"/>
  <c r="D708" i="3"/>
  <c r="F708" i="3" s="1"/>
  <c r="D707" i="3"/>
  <c r="F707" i="3" s="1"/>
  <c r="D348" i="3"/>
  <c r="F348" i="3" s="1"/>
  <c r="D347" i="3"/>
  <c r="F347" i="3" s="1"/>
  <c r="D346" i="3"/>
  <c r="F346" i="3" s="1"/>
  <c r="D345" i="3"/>
  <c r="F345" i="3" s="1"/>
  <c r="D344" i="3"/>
  <c r="F344" i="3" s="1"/>
  <c r="D343" i="3"/>
  <c r="F343" i="3" s="1"/>
  <c r="D311" i="3"/>
  <c r="F311" i="3" s="1"/>
  <c r="D310" i="3"/>
  <c r="F310" i="3" s="1"/>
  <c r="D309" i="3"/>
  <c r="F309" i="3" s="1"/>
  <c r="D308" i="3"/>
  <c r="F308" i="3" s="1"/>
  <c r="D307" i="3"/>
  <c r="F307" i="3" s="1"/>
  <c r="D306" i="3"/>
  <c r="F306" i="3" s="1"/>
  <c r="D305" i="3"/>
  <c r="F305" i="3" s="1"/>
  <c r="D304" i="3"/>
  <c r="F304" i="3" s="1"/>
  <c r="D267" i="3"/>
  <c r="F267" i="3" s="1"/>
  <c r="D266" i="3"/>
  <c r="F266" i="3" s="1"/>
  <c r="D265" i="3"/>
  <c r="F265" i="3" s="1"/>
  <c r="D264" i="3"/>
  <c r="F264" i="3" s="1"/>
  <c r="D263" i="3"/>
  <c r="F263" i="3" s="1"/>
  <c r="D225" i="3"/>
  <c r="F225" i="3" s="1"/>
  <c r="D224" i="3"/>
  <c r="F224" i="3" s="1"/>
  <c r="D223" i="3"/>
  <c r="F223" i="3" s="1"/>
  <c r="D222" i="3"/>
  <c r="F222" i="3" s="1"/>
  <c r="D221" i="3"/>
  <c r="F221" i="3" s="1"/>
  <c r="D220" i="3"/>
  <c r="F220" i="3" s="1"/>
  <c r="D173" i="3"/>
  <c r="F173" i="3" s="1"/>
  <c r="D172" i="3"/>
  <c r="F172" i="3" s="1"/>
  <c r="D171" i="3"/>
  <c r="F171" i="3" s="1"/>
  <c r="D170" i="3"/>
  <c r="F170" i="3" s="1"/>
  <c r="D169" i="3"/>
  <c r="F169" i="3" s="1"/>
  <c r="D168" i="3"/>
  <c r="F168" i="3" s="1"/>
  <c r="D167" i="3"/>
  <c r="F167" i="3" s="1"/>
  <c r="D166" i="3"/>
  <c r="F166" i="3" s="1"/>
  <c r="D128" i="3"/>
  <c r="F128" i="3" s="1"/>
  <c r="D127" i="3"/>
  <c r="F127" i="3" s="1"/>
  <c r="D126" i="3"/>
  <c r="F126" i="3" s="1"/>
  <c r="D27" i="3"/>
  <c r="F27" i="3" s="1"/>
  <c r="D26" i="3"/>
  <c r="F26" i="3" s="1"/>
  <c r="D20" i="3"/>
  <c r="F20" i="3" s="1"/>
  <c r="D19" i="3"/>
  <c r="F19" i="3" s="1"/>
  <c r="D831" i="3"/>
  <c r="F831" i="3" s="1"/>
  <c r="F830" i="3"/>
  <c r="F897" i="3"/>
  <c r="F118" i="3"/>
  <c r="F927" i="3"/>
  <c r="F948" i="3"/>
  <c r="F964" i="3"/>
  <c r="F800" i="3"/>
  <c r="F13" i="3"/>
  <c r="F404" i="3"/>
  <c r="D339" i="3"/>
  <c r="F339" i="3" s="1"/>
  <c r="D259" i="3"/>
  <c r="F259" i="3" s="1"/>
  <c r="D260" i="3"/>
  <c r="F260" i="3" s="1"/>
  <c r="D261" i="3"/>
  <c r="F261" i="3" s="1"/>
  <c r="D262" i="3"/>
  <c r="F262" i="3" s="1"/>
  <c r="D258" i="3"/>
  <c r="F258" i="3" s="1"/>
  <c r="D125" i="3"/>
  <c r="F125" i="3" s="1"/>
  <c r="D124" i="3"/>
  <c r="F124" i="3" s="1"/>
  <c r="D123" i="3"/>
  <c r="F123" i="3" s="1"/>
  <c r="D165" i="3"/>
  <c r="F165" i="3" s="1"/>
  <c r="D164" i="3"/>
  <c r="F164" i="3" s="1"/>
  <c r="D163" i="3"/>
  <c r="F163" i="3" s="1"/>
  <c r="D162" i="3"/>
  <c r="F162" i="3" s="1"/>
  <c r="D161" i="3"/>
  <c r="F161" i="3" s="1"/>
  <c r="D160" i="3"/>
  <c r="F160" i="3" s="1"/>
  <c r="D159" i="3"/>
  <c r="F159" i="3" s="1"/>
  <c r="D158" i="3"/>
  <c r="F158" i="3" s="1"/>
  <c r="D73" i="3"/>
  <c r="F73" i="3" s="1"/>
  <c r="D72" i="3"/>
  <c r="F72" i="3" s="1"/>
  <c r="D68" i="3"/>
  <c r="F68" i="3" s="1"/>
  <c r="D67" i="3"/>
  <c r="F67" i="3" s="1"/>
  <c r="D66" i="3"/>
  <c r="F66" i="3" s="1"/>
  <c r="D65" i="3"/>
  <c r="F65" i="3" s="1"/>
  <c r="D69" i="3"/>
  <c r="F69" i="3" s="1"/>
  <c r="D71" i="3"/>
  <c r="F71" i="3" s="1"/>
  <c r="D70" i="3"/>
  <c r="F70" i="3" s="1"/>
  <c r="D64" i="3"/>
  <c r="F64" i="3" s="1"/>
  <c r="D63" i="3"/>
  <c r="F63" i="3" s="1"/>
  <c r="D300" i="3"/>
  <c r="F300" i="3" s="1"/>
  <c r="D299" i="3"/>
  <c r="F299" i="3" s="1"/>
  <c r="D503" i="3"/>
  <c r="F503" i="3" s="1"/>
  <c r="D502" i="3"/>
  <c r="F502" i="3" s="1"/>
  <c r="D498" i="3"/>
  <c r="F498" i="3" s="1"/>
  <c r="D501" i="3"/>
  <c r="F501" i="3" s="1"/>
  <c r="D500" i="3"/>
  <c r="F500" i="3" s="1"/>
  <c r="D499" i="3"/>
  <c r="F499" i="3" s="1"/>
  <c r="D497" i="3"/>
  <c r="F497" i="3" s="1"/>
  <c r="D496" i="3"/>
  <c r="F496" i="3" s="1"/>
  <c r="D706" i="3"/>
  <c r="F706" i="3" s="1"/>
  <c r="D705" i="3"/>
  <c r="F705" i="3" s="1"/>
  <c r="D704" i="3"/>
  <c r="F704" i="3" s="1"/>
  <c r="D703" i="3"/>
  <c r="F703" i="3" s="1"/>
  <c r="D702" i="3"/>
  <c r="F702" i="3" s="1"/>
  <c r="D342" i="3"/>
  <c r="F342" i="3" s="1"/>
  <c r="D341" i="3"/>
  <c r="F341" i="3" s="1"/>
  <c r="D303" i="3"/>
  <c r="F303" i="3" s="1"/>
  <c r="D302" i="3"/>
  <c r="F302" i="3" s="1"/>
  <c r="D301" i="3"/>
  <c r="F301" i="3" s="1"/>
  <c r="D298" i="3"/>
  <c r="F298" i="3" s="1"/>
  <c r="D297" i="3"/>
  <c r="F297" i="3" s="1"/>
  <c r="D296" i="3"/>
  <c r="F296" i="3" s="1"/>
  <c r="D24" i="3"/>
  <c r="F24" i="3" s="1"/>
  <c r="D25" i="3"/>
  <c r="F25" i="3" s="1"/>
  <c r="F55" i="3"/>
  <c r="D18" i="3"/>
  <c r="F18" i="3" s="1"/>
  <c r="D17" i="3"/>
  <c r="F17" i="3" s="1"/>
  <c r="D556" i="3"/>
  <c r="F556" i="3" s="1"/>
  <c r="D555" i="3"/>
  <c r="F555" i="3" s="1"/>
  <c r="D554" i="3"/>
  <c r="F554" i="3" s="1"/>
  <c r="D553" i="3"/>
  <c r="F553" i="3" s="1"/>
  <c r="D552" i="3"/>
  <c r="F552" i="3" s="1"/>
  <c r="D457" i="3"/>
  <c r="F457" i="3" s="1"/>
  <c r="D456" i="3"/>
  <c r="F456" i="3" s="1"/>
  <c r="D455" i="3"/>
  <c r="F455" i="3" s="1"/>
  <c r="D454" i="3"/>
  <c r="F454" i="3" s="1"/>
  <c r="D453" i="3"/>
  <c r="F453" i="3" s="1"/>
  <c r="D414" i="3"/>
  <c r="F414" i="3" s="1"/>
  <c r="D413" i="3"/>
  <c r="F413" i="3" s="1"/>
  <c r="D412" i="3"/>
  <c r="F412" i="3" s="1"/>
  <c r="D411" i="3"/>
  <c r="F411" i="3" s="1"/>
  <c r="D410" i="3"/>
  <c r="F410" i="3" s="1"/>
  <c r="D409" i="3"/>
  <c r="F409" i="3" s="1"/>
  <c r="D597" i="3"/>
  <c r="F597" i="3" s="1"/>
  <c r="D605" i="3"/>
  <c r="F605" i="3" s="1"/>
  <c r="D604" i="3"/>
  <c r="F604" i="3" s="1"/>
  <c r="D603" i="3"/>
  <c r="F603" i="3" s="1"/>
  <c r="D602" i="3"/>
  <c r="F602" i="3" s="1"/>
  <c r="D601" i="3"/>
  <c r="F601" i="3" s="1"/>
  <c r="D600" i="3"/>
  <c r="F600" i="3" s="1"/>
  <c r="D599" i="3"/>
  <c r="F599" i="3" s="1"/>
  <c r="D598" i="3"/>
  <c r="F598" i="3" s="1"/>
  <c r="D596" i="3"/>
  <c r="F596" i="3" s="1"/>
  <c r="D595" i="3"/>
  <c r="F595" i="3" s="1"/>
  <c r="D678" i="3"/>
  <c r="F678" i="3" s="1"/>
  <c r="D677" i="3"/>
  <c r="F677" i="3" s="1"/>
  <c r="D673" i="3"/>
  <c r="F673" i="3" s="1"/>
  <c r="D672" i="3"/>
  <c r="F672" i="3" s="1"/>
  <c r="D671" i="3"/>
  <c r="F671" i="3" s="1"/>
  <c r="D676" i="3"/>
  <c r="F676" i="3" s="1"/>
  <c r="D675" i="3"/>
  <c r="F675" i="3" s="1"/>
  <c r="D674" i="3"/>
  <c r="F674" i="3" s="1"/>
  <c r="D670" i="3"/>
  <c r="F670" i="3" s="1"/>
  <c r="D669" i="3"/>
  <c r="F669" i="3" s="1"/>
  <c r="D385" i="3"/>
  <c r="F385" i="3" s="1"/>
  <c r="D384" i="3"/>
  <c r="F384" i="3" s="1"/>
  <c r="D383" i="3"/>
  <c r="F383" i="3" s="1"/>
  <c r="D382" i="3"/>
  <c r="F382" i="3" s="1"/>
  <c r="D381" i="3"/>
  <c r="F381" i="3" s="1"/>
  <c r="D219" i="3"/>
  <c r="F219" i="3" s="1"/>
  <c r="D218" i="3"/>
  <c r="F218" i="3" s="1"/>
  <c r="D217" i="3"/>
  <c r="F217" i="3" s="1"/>
  <c r="D216" i="3"/>
  <c r="F216" i="3" s="1"/>
  <c r="D215" i="3"/>
  <c r="F215" i="3" s="1"/>
  <c r="D214" i="3"/>
  <c r="F214" i="3" s="1"/>
  <c r="F31" i="3" l="1"/>
  <c r="I10" i="2" s="1"/>
  <c r="L10" i="2" s="1"/>
  <c r="F233" i="3"/>
  <c r="H10" i="2" l="1"/>
  <c r="K10" i="2"/>
  <c r="D340" i="3"/>
  <c r="F340" i="3" s="1"/>
  <c r="D338" i="3"/>
  <c r="F338" i="3" s="1"/>
  <c r="D337" i="3"/>
  <c r="F337" i="3" s="1"/>
  <c r="J241" i="2"/>
  <c r="F749" i="3"/>
  <c r="I159" i="2" s="1"/>
  <c r="H159" i="2" s="1"/>
  <c r="L18" i="2"/>
  <c r="L17" i="2"/>
  <c r="F741" i="3"/>
  <c r="I152" i="2" s="1"/>
  <c r="L152" i="2" s="1"/>
  <c r="K152" i="2" s="1"/>
  <c r="F737" i="3"/>
  <c r="I147" i="2" s="1"/>
  <c r="L147" i="2" s="1"/>
  <c r="K147" i="2" s="1"/>
  <c r="F732" i="3"/>
  <c r="I142" i="2" s="1"/>
  <c r="L142" i="2" s="1"/>
  <c r="K142" i="2" s="1"/>
  <c r="F713" i="3"/>
  <c r="I137" i="2" s="1"/>
  <c r="F699" i="3"/>
  <c r="I132" i="2" s="1"/>
  <c r="L132" i="2" s="1"/>
  <c r="K132" i="2" s="1"/>
  <c r="F680" i="3"/>
  <c r="I127" i="2" s="1"/>
  <c r="F629" i="3"/>
  <c r="I122" i="2" s="1"/>
  <c r="F592" i="3"/>
  <c r="I117" i="2" s="1"/>
  <c r="L117" i="2" s="1"/>
  <c r="K117" i="2" s="1"/>
  <c r="F568" i="3"/>
  <c r="I112" i="2" s="1"/>
  <c r="F521" i="3"/>
  <c r="I107" i="2" s="1"/>
  <c r="F493" i="3"/>
  <c r="I102" i="2" s="1"/>
  <c r="L102" i="2" s="1"/>
  <c r="K102" i="2" s="1"/>
  <c r="F469" i="3"/>
  <c r="I97" i="2" s="1"/>
  <c r="F428" i="3"/>
  <c r="I92" i="2" s="1"/>
  <c r="F387" i="3"/>
  <c r="I82" i="2" s="1"/>
  <c r="F313" i="3"/>
  <c r="I71" i="2" s="1"/>
  <c r="F274" i="3"/>
  <c r="I66" i="2" s="1"/>
  <c r="I61" i="2"/>
  <c r="F183" i="3"/>
  <c r="I56" i="2" s="1"/>
  <c r="F155" i="3"/>
  <c r="I51" i="2" s="1"/>
  <c r="L51" i="2" s="1"/>
  <c r="K51" i="2" s="1"/>
  <c r="F151" i="3"/>
  <c r="I46" i="2" s="1"/>
  <c r="H46" i="2" s="1"/>
  <c r="F133" i="3"/>
  <c r="I41" i="2" s="1"/>
  <c r="F106" i="3"/>
  <c r="I31" i="2" s="1"/>
  <c r="L31" i="2" s="1"/>
  <c r="K31" i="2" s="1"/>
  <c r="F81" i="3"/>
  <c r="I26" i="2" s="1"/>
  <c r="L26" i="2" s="1"/>
  <c r="K26" i="2" s="1"/>
  <c r="F60" i="3"/>
  <c r="I21" i="2" s="1"/>
  <c r="L21" i="2" s="1"/>
  <c r="K21" i="2" s="1"/>
  <c r="I16" i="2"/>
  <c r="L16" i="2" s="1"/>
  <c r="K16" i="2" s="1"/>
  <c r="L41" i="2" l="1"/>
  <c r="K41" i="2" s="1"/>
  <c r="L92" i="2"/>
  <c r="K92" i="2" s="1"/>
  <c r="H82" i="2"/>
  <c r="L82" i="2"/>
  <c r="L127" i="2"/>
  <c r="K127" i="2" s="1"/>
  <c r="H66" i="2"/>
  <c r="L66" i="2"/>
  <c r="K66" i="2" s="1"/>
  <c r="L97" i="2"/>
  <c r="K97" i="2" s="1"/>
  <c r="L137" i="2"/>
  <c r="K137" i="2" s="1"/>
  <c r="L61" i="2"/>
  <c r="K61" i="2" s="1"/>
  <c r="L112" i="2"/>
  <c r="K112" i="2" s="1"/>
  <c r="L56" i="2"/>
  <c r="K56" i="2" s="1"/>
  <c r="L107" i="2"/>
  <c r="K107" i="2" s="1"/>
  <c r="H71" i="2"/>
  <c r="L71" i="2"/>
  <c r="K71" i="2" s="1"/>
  <c r="H122" i="2"/>
  <c r="L122" i="2"/>
  <c r="K122" i="2" s="1"/>
  <c r="F356" i="3"/>
  <c r="I77" i="2" s="1"/>
  <c r="H152" i="2"/>
  <c r="L159" i="2"/>
  <c r="K159" i="2" s="1"/>
  <c r="H147" i="2"/>
  <c r="H142" i="2"/>
  <c r="H137" i="2"/>
  <c r="H132" i="2"/>
  <c r="H127" i="2"/>
  <c r="H112" i="2"/>
  <c r="H117" i="2"/>
  <c r="H107" i="2"/>
  <c r="H102" i="2"/>
  <c r="H97" i="2"/>
  <c r="H92" i="2"/>
  <c r="K82" i="2"/>
  <c r="H61" i="2"/>
  <c r="H56" i="2"/>
  <c r="H51" i="2"/>
  <c r="L46" i="2"/>
  <c r="K46" i="2" s="1"/>
  <c r="H41" i="2"/>
  <c r="H31" i="2"/>
  <c r="H26" i="2"/>
  <c r="H21" i="2"/>
  <c r="H16" i="2"/>
  <c r="L77" i="2" l="1"/>
  <c r="K77" i="2" s="1"/>
  <c r="H77" i="2"/>
  <c r="F908" i="3"/>
  <c r="F907" i="3"/>
  <c r="F827" i="3"/>
  <c r="F777" i="3"/>
  <c r="F769" i="3"/>
  <c r="F761" i="3" l="1"/>
  <c r="F753" i="3"/>
  <c r="F829" i="3"/>
  <c r="F828" i="3"/>
  <c r="F848" i="3"/>
  <c r="F864" i="3"/>
  <c r="F863" i="3"/>
  <c r="F876" i="3"/>
  <c r="F963" i="3" l="1"/>
  <c r="F962" i="3"/>
  <c r="F947" i="3"/>
  <c r="F946" i="3"/>
  <c r="F945" i="3"/>
  <c r="F926" i="3"/>
  <c r="F925" i="3"/>
  <c r="F906" i="3"/>
  <c r="F905" i="3"/>
  <c r="D896" i="3"/>
  <c r="F896" i="3" s="1"/>
  <c r="F875" i="3"/>
  <c r="F874" i="3"/>
  <c r="F862" i="3"/>
  <c r="F861" i="3"/>
  <c r="F847" i="3"/>
  <c r="F826" i="3"/>
  <c r="F825" i="3"/>
  <c r="F809" i="3"/>
  <c r="F799" i="3"/>
  <c r="F798" i="3"/>
  <c r="F116" i="3" l="1"/>
  <c r="F403" i="3"/>
  <c r="F117" i="3"/>
  <c r="F12" i="3"/>
  <c r="F873" i="3" l="1"/>
  <c r="F880" i="3" s="1"/>
  <c r="I206" i="2" s="1"/>
  <c r="F776" i="3"/>
  <c r="F781" i="3" s="1"/>
  <c r="F768" i="3"/>
  <c r="F760" i="3"/>
  <c r="F765" i="3" s="1"/>
  <c r="F773" i="3" l="1"/>
  <c r="I174" i="2" s="1"/>
  <c r="I169" i="2"/>
  <c r="L169" i="2" s="1"/>
  <c r="I179" i="2"/>
  <c r="F752" i="3" l="1"/>
  <c r="F757" i="3" s="1"/>
  <c r="I164" i="2" l="1"/>
  <c r="L164" i="2" s="1"/>
  <c r="K164" i="2" s="1"/>
  <c r="F904" i="3"/>
  <c r="F903" i="3"/>
  <c r="F860" i="3"/>
  <c r="F859" i="3"/>
  <c r="F846" i="3"/>
  <c r="F824" i="3"/>
  <c r="F823" i="3"/>
  <c r="F960" i="3"/>
  <c r="F961" i="3"/>
  <c r="F924" i="3"/>
  <c r="F922" i="3"/>
  <c r="F944" i="3"/>
  <c r="F943" i="3"/>
  <c r="F942" i="3"/>
  <c r="F923" i="3"/>
  <c r="D895" i="3"/>
  <c r="F895" i="3" s="1"/>
  <c r="F812" i="3"/>
  <c r="D811" i="3"/>
  <c r="F811" i="3" s="1"/>
  <c r="F810" i="3"/>
  <c r="F808" i="3"/>
  <c r="F797" i="3"/>
  <c r="F796" i="3"/>
  <c r="F795" i="3"/>
  <c r="F115" i="3"/>
  <c r="F807" i="3"/>
  <c r="F794" i="3"/>
  <c r="F402" i="3"/>
  <c r="F114" i="3"/>
  <c r="F11" i="3"/>
  <c r="F913" i="3" l="1"/>
  <c r="I216" i="2" s="1"/>
  <c r="L174" i="2"/>
  <c r="K174" i="2" s="1"/>
  <c r="H174" i="2"/>
  <c r="L216" i="2" l="1"/>
  <c r="K216" i="2" s="1"/>
  <c r="H216" i="2"/>
  <c r="F892" i="3"/>
  <c r="F821" i="3"/>
  <c r="F845" i="3"/>
  <c r="F940" i="3"/>
  <c r="D893" i="3"/>
  <c r="F893" i="3" s="1"/>
  <c r="F806" i="3"/>
  <c r="F814" i="3" s="1"/>
  <c r="L12" i="2"/>
  <c r="F401" i="3"/>
  <c r="F920" i="3"/>
  <c r="F938" i="3"/>
  <c r="F958" i="3"/>
  <c r="D894" i="3"/>
  <c r="F894" i="3" s="1"/>
  <c r="D793" i="3"/>
  <c r="F793" i="3" s="1"/>
  <c r="F921" i="3"/>
  <c r="F939" i="3"/>
  <c r="F113" i="3"/>
  <c r="F959" i="3"/>
  <c r="F957" i="3"/>
  <c r="F956" i="3"/>
  <c r="F941" i="3"/>
  <c r="F934" i="3"/>
  <c r="F935" i="3"/>
  <c r="F936" i="3"/>
  <c r="F937" i="3"/>
  <c r="F933" i="3"/>
  <c r="F918" i="3"/>
  <c r="F919" i="3"/>
  <c r="F917" i="3"/>
  <c r="F886" i="3"/>
  <c r="F887" i="3"/>
  <c r="F888" i="3"/>
  <c r="F889" i="3"/>
  <c r="F890" i="3"/>
  <c r="F891" i="3"/>
  <c r="F885" i="3"/>
  <c r="F856" i="3"/>
  <c r="F857" i="3"/>
  <c r="F858" i="3"/>
  <c r="F855" i="3"/>
  <c r="F844" i="3"/>
  <c r="F843" i="3"/>
  <c r="F819" i="3"/>
  <c r="F820" i="3"/>
  <c r="F822" i="3"/>
  <c r="F818" i="3"/>
  <c r="F788" i="3"/>
  <c r="F789" i="3"/>
  <c r="F790" i="3"/>
  <c r="F791" i="3"/>
  <c r="F792" i="3"/>
  <c r="F786" i="3"/>
  <c r="F400" i="3"/>
  <c r="F399" i="3"/>
  <c r="F110" i="3"/>
  <c r="F111" i="3"/>
  <c r="F112" i="3"/>
  <c r="F109" i="3"/>
  <c r="F9" i="3"/>
  <c r="F10" i="3"/>
  <c r="F8" i="3"/>
  <c r="F968" i="3" l="1"/>
  <c r="I232" i="2" s="1"/>
  <c r="L232" i="2" s="1"/>
  <c r="K232" i="2" s="1"/>
  <c r="F870" i="3"/>
  <c r="F15" i="3"/>
  <c r="F840" i="3"/>
  <c r="I191" i="2" s="1"/>
  <c r="F953" i="3"/>
  <c r="I227" i="2" s="1"/>
  <c r="F852" i="3"/>
  <c r="I196" i="2" s="1"/>
  <c r="F930" i="3"/>
  <c r="I222" i="2" s="1"/>
  <c r="H222" i="2" s="1"/>
  <c r="F900" i="3"/>
  <c r="I212" i="2" s="1"/>
  <c r="F120" i="3"/>
  <c r="I36" i="2" s="1"/>
  <c r="L36" i="2" s="1"/>
  <c r="F406" i="3"/>
  <c r="I87" i="2" s="1"/>
  <c r="L87" i="2" s="1"/>
  <c r="F802" i="3"/>
  <c r="I185" i="2" s="1"/>
  <c r="L179" i="2"/>
  <c r="K179" i="2" s="1"/>
  <c r="H179" i="2"/>
  <c r="I9" i="2" l="1"/>
  <c r="L9" i="2" s="1"/>
  <c r="K9" i="2" s="1"/>
  <c r="I201" i="2"/>
  <c r="L201" i="2" s="1"/>
  <c r="K201" i="2" s="1"/>
  <c r="H206" i="2"/>
  <c r="L206" i="2"/>
  <c r="K206" i="2" s="1"/>
  <c r="I186" i="2"/>
  <c r="L186" i="2" s="1"/>
  <c r="K186" i="2" s="1"/>
  <c r="K169" i="2"/>
  <c r="H169" i="2"/>
  <c r="H87" i="2"/>
  <c r="K87" i="2"/>
  <c r="H185" i="2"/>
  <c r="L185" i="2"/>
  <c r="K185" i="2" s="1"/>
  <c r="H232" i="2"/>
  <c r="H191" i="2"/>
  <c r="L191" i="2"/>
  <c r="K191" i="2" s="1"/>
  <c r="H196" i="2"/>
  <c r="L196" i="2"/>
  <c r="K196" i="2" s="1"/>
  <c r="H227" i="2"/>
  <c r="L227" i="2"/>
  <c r="K227" i="2" s="1"/>
  <c r="L222" i="2"/>
  <c r="K222" i="2" s="1"/>
  <c r="H36" i="2"/>
  <c r="K36" i="2"/>
  <c r="H212" i="2"/>
  <c r="L212" i="2"/>
  <c r="H9" i="2" l="1"/>
  <c r="H201" i="2"/>
  <c r="H186" i="2"/>
  <c r="H164" i="2"/>
  <c r="K212" i="2"/>
  <c r="K241" i="2" s="1"/>
  <c r="E13" i="1" l="1"/>
  <c r="E17" i="1" s="1"/>
  <c r="E20" i="1" s="1"/>
  <c r="L241" i="2"/>
  <c r="E12" i="1" l="1"/>
</calcChain>
</file>

<file path=xl/sharedStrings.xml><?xml version="1.0" encoding="utf-8"?>
<sst xmlns="http://schemas.openxmlformats.org/spreadsheetml/2006/main" count="2108" uniqueCount="374">
  <si>
    <t>Cistern Fixing For Villa No. 17, 18, 28, Toilet-01, 02, 03&amp;04/Pentry, 06, 07, 08,</t>
  </si>
  <si>
    <t>2nd RA</t>
  </si>
  <si>
    <t>3rd RA</t>
  </si>
  <si>
    <t>110mm Dia PVC Internal Toilet - 01, 02, 3/4/Pentry, 06, 07, 08, kitchen &amp; Utility, For Villa No. 06, 07, 14, 15, 17,</t>
  </si>
  <si>
    <t>110mm Dia PVC Internal Toilet - 01, 02, 3/4/Pentry, 06, 07, 08, kitchen &amp; Utility, For Villa No. 27, 26, 16, 64, 63, 62, 04, 05, 02, 18,</t>
  </si>
  <si>
    <t>20mm Dia CPVC Pipe Divertor &amp; Cistern Fixing, Toilet - 01, 02, 3/4/Pentry, 06, 07, 08,  For Villa No. 17, 18, 28,</t>
  </si>
  <si>
    <t>20mm Dia CPVC Pipe Internal Toilet - 01, 02, 3/4/Pentry, 06, 07, 08, Kitchen &amp; Utility, For Villa No. 63, 60, 49, 48, 47, 46,</t>
  </si>
  <si>
    <t>20mm Dia CPVC Pipe AC Drain, For Villa No. 09,</t>
  </si>
  <si>
    <t>25mm Dia CPVC Pipe Vertical Line For Villa No. 10, 11, 05, 01, 60, 47, 03,</t>
  </si>
  <si>
    <t>32mm Dia CPVC Pipe Vertical Line For Villa No. 10, 11, 05, 01, 60, 47, 03,</t>
  </si>
  <si>
    <t>40mm Dia CPVC Pipe Tank Filling Line, For Villa No. 10, 05, 01, 60, 47, 03,</t>
  </si>
  <si>
    <t>110mm Dia PVC Vertical Line T-B, Toilet - 01, 02, 08, For Villa No. 01, 05, 10, 11, 47, 60,</t>
  </si>
  <si>
    <t>110mm Dia PVC Vertical Line T-B, Toilet -  08, For Villa No. 01, 05, 10, 11, 47, 60,</t>
  </si>
  <si>
    <t>110mm Dia PVC Rain Water Line T-A, For Villa No. 01, 03, 10, 11, 47, 60, 19, 20,</t>
  </si>
  <si>
    <t>50mm Dia PVC Pipe Vertical Line, For Villa No. 01, 03, 05, 10, 11, 47, 60,</t>
  </si>
  <si>
    <t>50mm Dia PVC Internal Toilet - 01, 02, 3/4/Pentry, For Villa No. 06, 07, 14, 15, 17,</t>
  </si>
  <si>
    <t>40mm Dia PVC Internal Toilet - 3/4/Pentry, 06, 07, 08, kitchen &amp; Utility, For Villa No. 06, 07, 14, 15, 17,</t>
  </si>
  <si>
    <t>110mm Dia PVC Internal Toilet - 01, 02, 3/4/Pentry, 06, 07, 08, kitchen &amp; Utility, For Villa No. 60,61</t>
  </si>
  <si>
    <t>110 mm dia PVC Vertical pipe for Garrage no 60,61,62,63 &amp;64</t>
  </si>
  <si>
    <t>50mm Dia PVC Pipe Vertical Line, For Garrage  No. 60,61,62,63,64</t>
  </si>
  <si>
    <t>40mm Dia PVC Internal Toilet - 3/4/Pentry, 06, 07, 08, kitchen &amp; Utility, For Villa No. 27, 26, 16, 64, 63, 62, 04,05, 02, 18,</t>
  </si>
  <si>
    <t>40mm Dia PVC Internal Toilet - 3/4/Pentry, 06, 07, 08, kitchen &amp; Utility, For Villa No. 60,61</t>
  </si>
  <si>
    <t>50mm Dia PVC Internal Toilet - 01, 02, 3/4/Pentry, For Villa No. 60,61</t>
  </si>
  <si>
    <t>75mm Dia PVC Internal Toilet - 01, 02, 06, 07, 08, For Villa No. 27, 26, 16, 64, 63, 62, 04, 05, 02, 18,</t>
  </si>
  <si>
    <t>75mm Dia PVC Internal Toilet - 01, 02, 06, 07, 08, For Villa No. 60,61</t>
  </si>
  <si>
    <t>Divertor Fixing For Villa No. 60,61,16,17,26,27</t>
  </si>
  <si>
    <t>110mm Dia PVC Internal Toilet -05, 09,&amp;10 for Garrage no 60,61,62,63 &amp;64,16,17,18,19,20,26,27,28,29,30,31</t>
  </si>
  <si>
    <t>75mm Dia PVC Internal Toilet -05, 09,&amp;10 for Garrage no 60,61,62,63 &amp;64,16,17,18,19,20,26,27,28,29,30,31</t>
  </si>
  <si>
    <t>50mm Dia PVC Internal Toilet -05, 09,&amp;10 for Garrage no 60,61,62,63 &amp;64,16,17,18,19,20,26,27,28,29,30,31</t>
  </si>
  <si>
    <t>40mm Dia PVC Internal Toilet -05, 09,&amp;10 for Garrage no 60,61,62,63 &amp;64,16,17,18,19,20,26,27,28,29,30,31</t>
  </si>
  <si>
    <t>20mm Dia CPVC Internal Toilet - 05,09 &amp;10, For Garrage No. 60,61,62,63,64</t>
  </si>
  <si>
    <t>25mm Dia CPVC Pipe Vertical Water Line Shaft  Area,  For Villa No. 01, 02, 03, 04, 05, 06, 07, 08, 12, 13, 14, 15, 49,
48, 47, 26, 27, 28, 29, 30, 16, 17, 18, 19, 20,</t>
  </si>
  <si>
    <t>25mm Dia CPVC Pipe Vertical Water Line Shaft Area For Villa No. 60,61,62,63,64</t>
  </si>
  <si>
    <t>40mm Dia CPVC Pipe Vertical Line, For Villa No. 60</t>
  </si>
  <si>
    <t>Instalation</t>
  </si>
  <si>
    <t>Testing</t>
  </si>
  <si>
    <t xml:space="preserve"> 20mm CPVC internal Testing for Villa No- 16,17,18,19,20,26,27,28,29,30,31,60,61,62,63,64</t>
  </si>
  <si>
    <t xml:space="preserve">Claim Period-    </t>
  </si>
  <si>
    <t xml:space="preserve">Amount in Words :- </t>
  </si>
  <si>
    <t xml:space="preserve">TOTAL AMOUNTS </t>
  </si>
  <si>
    <t>S.N</t>
  </si>
  <si>
    <t>DESCRIPTION</t>
  </si>
  <si>
    <t>UNIT</t>
  </si>
  <si>
    <t>QTY.</t>
  </si>
  <si>
    <t>RATE</t>
  </si>
  <si>
    <t>%</t>
  </si>
  <si>
    <t>BILL QUANTITY</t>
  </si>
  <si>
    <t>BILL AMOUNT</t>
  </si>
  <si>
    <t>REMARK</t>
  </si>
  <si>
    <t>IN THIS</t>
  </si>
  <si>
    <t>UPTO LAST</t>
  </si>
  <si>
    <t>SANITARY INSTALLATIONS</t>
  </si>
  <si>
    <t>Reciving and fixing 40mm high vitreous white glazed earthen E.W.C. with ‘p’ trap of parry hindustan or any other approved I.S.S. make including supplying and fixing 15 litres C.I. mosquito proof low down flushing cistern of approved make with complete</t>
  </si>
  <si>
    <t>Each</t>
  </si>
  <si>
    <t>EWC Fixing 60% &amp; Cistern 40%</t>
  </si>
  <si>
    <t>75 % Against Installation</t>
  </si>
  <si>
    <t>15 % Against Testing</t>
  </si>
  <si>
    <t>-</t>
  </si>
  <si>
    <t>Reciving and fixing on wall face unplasticised - PVC moulded fittings/accessories for unplasticised Rigid PVC rain water pipes conforming to IS : 13592 Type B, including jointing with addeshive  conforming to IS : 5382, leaving 10 mm gap for thermal expansion, Including all fitting and nesessery suport of pope line.</t>
  </si>
  <si>
    <t>Mtr.</t>
  </si>
  <si>
    <t>INTERNAL PLUMBING WORKS</t>
  </si>
  <si>
    <t>Reciving fitting and fixing of single lever Hi-Flow divertor with Consisting of Operating Lever, Wall Flange &amp; Knob, Body of Hi-Flow Single Lever, Concealed Mixer &amp; Divertor For Bath &amp; Shower</t>
  </si>
  <si>
    <t>5 % + 5 % Against Final Testing &amp; Handing</t>
  </si>
  <si>
    <t>WATER SUPPLY WORKS</t>
  </si>
  <si>
    <t>Reciving and fixing Chlorinated Polyvinyl Chloride (CPVC) pipes, having thermal stability for hot &amp; cold water supply, including all CPVC plain &amp; brass threaded fittings, i/c fixing the pipe with clamps at 1.00 m spacing. This includes jointing of pipes &amp; fittings</t>
  </si>
  <si>
    <t>20 mm nominal outer dia Pipes</t>
  </si>
  <si>
    <t>25 mm nominal outer dia Pipes</t>
  </si>
  <si>
    <t>32 mm nominal outer dia Pipes</t>
  </si>
  <si>
    <t>40 mm nominal outer dia Pipes</t>
  </si>
  <si>
    <t>DRAINAGE WORKS</t>
  </si>
  <si>
    <t>EXTRA ITEMS</t>
  </si>
  <si>
    <t>75mm dia PVC Pipe</t>
  </si>
  <si>
    <t>50mm dia PVC Pipe</t>
  </si>
  <si>
    <t>40mm dia PVC Pipe</t>
  </si>
  <si>
    <t>110mm Dia PVC Vertical Line T-B, Toilet - 01, 02, 08, For Villa No. 49, 48, 15, 14, 13, 12, 08, 07, 16, 26, 64, 63, 62,61</t>
  </si>
  <si>
    <t>110 mm dia PVC Vertical pipe for Villa no 46,9</t>
  </si>
  <si>
    <t>50mm Dia PVC Pipe Vertical Line, For Villa No. 46,9</t>
  </si>
  <si>
    <t>32mm Dia CPVC Pipe Vertical Line For Villa No. 46 &amp; 9</t>
  </si>
  <si>
    <t>25mm Dia CPVC Pipe Vertical Line For Villa No. 46 &amp; 9</t>
  </si>
  <si>
    <t>110mm Dia PVC Rain Water Line T-A, For Villa No. 09,46</t>
  </si>
  <si>
    <t>4th RA</t>
  </si>
  <si>
    <t>Cistern Fixing For Villa No. 1,2,3,4,5,6,7,8,31,48,49 of Toilet-01, 02, 03&amp;04/Pentry, 06, 07, 08,</t>
  </si>
  <si>
    <t>110mm Dia PVC Internal Toilet - 01, 02, 3/4/Pentry, 06, 07, 08, kitchen &amp; Utility, For Villa No. 1,3,8,19,20,28,29,30,31,48,49</t>
  </si>
  <si>
    <t>110mm Dia PVC Internal Toilet -05, 09,&amp;10 for Garrage no 48,49</t>
  </si>
  <si>
    <t>Divertor Fixing For Villa No. 1,2,3,4,5,31,48,49</t>
  </si>
  <si>
    <t>20mm Dia CPVC Pipe Internal Toilet - 01, 02, 3/4/Pentry, 06, 07, 08, Kitchen &amp; Utility, For Villa No. 1,2,3,4,5,6,7,8</t>
  </si>
  <si>
    <t>20mm Dia CPVC Pipe AC Drain, For Villa No. 1,2,3,4,5,6,7,8,12,13,14,49</t>
  </si>
  <si>
    <t>20mm Dia CPVC Pipe Divertor &amp; Cistern Fixing, Toilet - 01, 02, 3/4/Pentry, 06, 07, 08,  For Villa No. 1,2,3,4,5,6,7,8,48,49,60,61,62</t>
  </si>
  <si>
    <t>20mm Dia CPVC Pipe Internal Toilet - G/F, 1st/F-09, 1st/F- 10, For Villa No. 09,10,11,12,13,48,49</t>
  </si>
  <si>
    <t>110 mm dia PVC Vertical pipe for Garrage no 48,49</t>
  </si>
  <si>
    <t>75 mm dia PVC Vertical pipe for Garrage no 48,49</t>
  </si>
  <si>
    <t>50mm Dia PVC Internal Toilet - 01, 02, 3/4/Pentry, For Villa No. 48,49</t>
  </si>
  <si>
    <t>50mm Dia PVC Pipe Vertical Line, For Garrage  No. 48,49</t>
  </si>
  <si>
    <t>50mm Dia PVC Internal Toilet -05, 09,&amp;10 for Garrage no 48,49</t>
  </si>
  <si>
    <t>75mm Dia PVC Internal Toilet - 01, 02, 06, 07, 08, For Villa No. 48,49</t>
  </si>
  <si>
    <t>75mm Dia PVC Balcony Line, For Villa No. 48,49</t>
  </si>
  <si>
    <t>40mm Dia PVC Internal Toilet - 3/4/Pentry, 06, 07, 08, kitchen &amp; Utility, For Villa No. 48,49</t>
  </si>
  <si>
    <t>40mm Dia PVC Internal Toilet -05, 09,&amp;10 for Garrage no 48,49</t>
  </si>
  <si>
    <t>25mm Dia CPVC Pipe Garrage Terrace Ring Line For Villa No. 65,66,67,68,69,70</t>
  </si>
  <si>
    <t>25mm Dia CPVC Pipe Main BuildingTerrace Ring Line For Villa No. 65,66,67,68,69,70</t>
  </si>
  <si>
    <t>32mm Dia CPVC Pipe Main BuildingTerrace Ring Line For Villa No. 65,66,67,68,69,70</t>
  </si>
  <si>
    <t>40 mm Dia CPVC Pipe Garrage Terrace Ring Line For Villa No. 65,66,67,68,69,70</t>
  </si>
  <si>
    <t>40 mm Dia CPVC Pipe Main Building Terrace Ring Line For Villa No. 65,66,67,68,69,70</t>
  </si>
  <si>
    <t>Providing and placing on terrace (at all floor levels) polythene water storage tank,  IS 12701 marked with cover and suitable locking arrangementand making necessary holes for inlet, outlet and overflow pipes but with out fittings and base support of the tank</t>
  </si>
  <si>
    <t>Ltr</t>
  </si>
  <si>
    <t>water tank for villa no- 65,66,67,68,69,70</t>
  </si>
  <si>
    <t>water tank for Garrage villa no- 65,66,67,68,69,70</t>
  </si>
  <si>
    <t>Invoice  Date :-</t>
  </si>
  <si>
    <t>Reciving and fixing of gun metal ball valve of approved quality, all complete as per specification and direction of E/I</t>
  </si>
  <si>
    <t>25 mm dia and weight not less than 500 gms</t>
  </si>
  <si>
    <t>32 mm dia and weight not less than 700 gms</t>
  </si>
  <si>
    <t>40 mm dia and weight not less than 1.0kgs</t>
  </si>
  <si>
    <t>50 mm dia and weight not less than 1.5 kgs</t>
  </si>
  <si>
    <t>Nos</t>
  </si>
  <si>
    <t>50 mm nominal outer dia Pipes</t>
  </si>
  <si>
    <t>50 mm Dia CPVC Pipe Main Building Terrace Ring Line For Villa No. 65,66,67,68,69,70</t>
  </si>
  <si>
    <t>Meter</t>
  </si>
  <si>
    <t xml:space="preserve">PAN NO: IZZPK3374K   </t>
  </si>
  <si>
    <t xml:space="preserve"> Name:- TILESHWAR KUMAR</t>
  </si>
  <si>
    <t xml:space="preserve">ADHAR NO: 608259976761                                                      </t>
  </si>
  <si>
    <r>
      <rPr>
        <b/>
        <sz val="5.5"/>
        <rFont val="Calibri"/>
        <family val="2"/>
        <scheme val="minor"/>
      </rPr>
      <t>AS
PER WO</t>
    </r>
  </si>
  <si>
    <r>
      <rPr>
        <b/>
        <sz val="6.5"/>
        <rFont val="Calibri"/>
        <family val="2"/>
        <scheme val="minor"/>
      </rPr>
      <t>UPTO
LAST</t>
    </r>
  </si>
  <si>
    <r>
      <rPr>
        <b/>
        <sz val="6.5"/>
        <rFont val="Calibri"/>
        <family val="2"/>
        <scheme val="minor"/>
      </rPr>
      <t>CUMULA
TIVE</t>
    </r>
  </si>
  <si>
    <r>
      <rPr>
        <b/>
        <sz val="6.5"/>
        <rFont val="Calibri"/>
        <family val="2"/>
        <scheme val="minor"/>
      </rPr>
      <t>CUMULATIV
E</t>
    </r>
  </si>
  <si>
    <t>LENTH</t>
  </si>
  <si>
    <t>VILLA/NO.</t>
  </si>
  <si>
    <t>Remarks</t>
  </si>
  <si>
    <t>Reciving and fixing 40mm high vitreous white glazed earthen E.W.C. with ‘p’ trap of parry hindustan or any other approved I.S.S. make including supplying and fixing 15 litres C.I. mosquito proof low down flushing cistern of</t>
  </si>
  <si>
    <t>Cistern Fixing For Villa No. 64, 63, 30, 29, 20, 19,</t>
  </si>
  <si>
    <t>Total Qty.</t>
  </si>
  <si>
    <t>per mtr.</t>
  </si>
  <si>
    <t>110mm Dia PVC Internal Pipe,  Toilet - G/F 1st/F-09, 1st/F- 10, For Villa No. 01, 02, 03, 04, 05, 06, 07, 08,</t>
  </si>
  <si>
    <r>
      <rPr>
        <sz val="11"/>
        <rFont val="Cambria"/>
        <family val="1"/>
        <scheme val="major"/>
      </rPr>
      <t xml:space="preserve">Reciving fitting and fixing of single lever Hi-Flow divertor with Consisting of Operating Lever, Wall Flange &amp; Knob, Body of Hi-Flow Single Lever, Concealed Mixer &amp; </t>
    </r>
    <r>
      <rPr>
        <b/>
        <sz val="11"/>
        <rFont val="Cambria"/>
        <family val="1"/>
        <scheme val="major"/>
      </rPr>
      <t xml:space="preserve">Divertor </t>
    </r>
    <r>
      <rPr>
        <sz val="11"/>
        <rFont val="Cambria"/>
        <family val="1"/>
        <scheme val="major"/>
      </rPr>
      <t>For Bath &amp; Shower System with Divertor Assembly &amp; Cartridge Sleeve, Bath Spout with Tip Ton
and Hand shower.</t>
    </r>
  </si>
  <si>
    <t>each</t>
  </si>
  <si>
    <t>Divertor Fixing For Villa No. 64, 63, 30, 29, 20, 19,</t>
  </si>
  <si>
    <r>
      <rPr>
        <b/>
        <sz val="11"/>
        <rFont val="Cambria"/>
        <family val="1"/>
        <scheme val="major"/>
      </rPr>
      <t>Reciving and fixing Chlorinated Polyvinyl Chloride (CPVC) pipes, having thermal stability for hot &amp; cold water supply, including all CPVC plain &amp; brass threaded fittings, i/c fixing the pipe with clamps at 1.00 m spacing. This includes jointing of pipes &amp; fittings with one step CPVC solvent cement and the cost of cutting chases and making good the same including testing of joints complete as per direction of Engineer in Charge.
Concealed work, including cutting chases and making
good the wall etc.( SDR 11)</t>
    </r>
  </si>
  <si>
    <t>20mm Dia CPVC Pipe AC Drain, For Villa No. 10, 11,15, 44, 45, 46, 47, 48, 60, 61, 62, 63, 64, 65,</t>
  </si>
  <si>
    <t>20mm Dia CPVC Pipe Internal Toilet - G/F, 1st/F-09, 1st/F- 10, For Villa No. 01, 02, 03, 04, 05, 06, 07, 08, 15, 14,</t>
  </si>
  <si>
    <t>Reciving and fixing Chlorinated Polyvinyl Chloride (CPVC) pipes, having thermal stability for hot &amp; cold water supply including all CPVC plain &amp; brass threaded fittings This includes jointing of pipes &amp; fittings with one step CPVC solvent cement ,trenching ,refilling &amp; testing of joints complete as per direction of Engineer in Charge.( SDR 11) External work</t>
  </si>
  <si>
    <t>25mm Dia CPVC Pipe Vertical Line For Villa No. 49, 48, 15, 14, 13, 12, 08, 07, 06, 02, 64, 63, 62, 61,</t>
  </si>
  <si>
    <t>32mm Dia CPVC Pipe Vertical Line For Villa No. 49, 48, 15, 14, 13, 12, 08, 07, 06, 02, 64, 63, 62, 61,</t>
  </si>
  <si>
    <t>40mm Dia CPVC Pipe Tank Filling Line, For Villa No. 49, 48, 15, 14, 13, 12, 08, 07, 06, 02, 64, 63, 62, 61, 11,</t>
  </si>
  <si>
    <t>40mm Dia CPVC Pipe Vertical Line, For Villa No. 49, 48, 15, 14, 13, 12, 08, 07, 16, 26, 64, 63, 62, 61, 19, 20,</t>
  </si>
  <si>
    <r>
      <rPr>
        <sz val="11"/>
        <rFont val="Cambria"/>
        <family val="1"/>
        <scheme val="major"/>
      </rPr>
      <t>Reciving and fixing on wall face unplasticised Rigid PVC rain water pipes conforming to IS : 13592 Type A, including jointing with seal ring conforming to IS : 5382, leaving 10 mm gap for thermal expansion, (i) Single socketed pipes Including all fitting and nesessery suport of pope line..
110 mm diameter</t>
    </r>
  </si>
  <si>
    <t>110mm Dia PVC Vertical Line T-B, Toilet -  08, For Villa No. 49, 48, 15, 14, 13, 12, 08, 07, 16, 26, 64, 63, 62, 61,19, 20,</t>
  </si>
  <si>
    <t>110mm Dia PVC Vertical Pipe,  Toilet - 1st/F-09, 1st/F-10, For Villa No. 01, 02, 03, 04, 05, 06, 07, 08,</t>
  </si>
  <si>
    <t>110mm Dia PVC Rain Water Line T-A, For Villa No. 08, 12, 13, 14, 15, 48, 49, 64, 63, 62, 61,</t>
  </si>
  <si>
    <t>75mm Dia PVC Balcony Line, For Villa No. 64, 63, 62, 61,60,</t>
  </si>
  <si>
    <r>
      <rPr>
        <sz val="11"/>
        <rFont val="Cambria"/>
        <family val="1"/>
        <scheme val="major"/>
      </rPr>
      <t>75mm Dia PVC Internal Toilet - 01, 02, 06, 07, 08, For
Villa No. 06, 07, 14, 15, 17,</t>
    </r>
  </si>
  <si>
    <t>50mm Dia PVC Internal Toilet - 01, 02, 3/4/Pentry, For Villa No. 27, 26, 16, 64, 63, 62, 04, 05, 02, 18,</t>
  </si>
  <si>
    <t>50mm Dia PVC Pipe Vertical Line, For Villa No. 49, 48, 15, 14, 13, 12, 08, 07, 16, 26, 64, 63, 62, 61, 19, 20,</t>
  </si>
  <si>
    <t>50mm Dia PVC Pipe Vertical Pipe, Toilet - 1st/F-09, For Villa No. 01, 02, 03, 04, 05, 06, 07, 08,</t>
  </si>
  <si>
    <r>
      <rPr>
        <b/>
        <vertAlign val="subscript"/>
        <sz val="12.5"/>
        <color rgb="FF0070C0"/>
        <rFont val="Cambria"/>
        <family val="1"/>
        <scheme val="major"/>
      </rPr>
      <t xml:space="preserve">PAN - IZZPK3374K                                                                                                 </t>
    </r>
    <r>
      <rPr>
        <b/>
        <sz val="10.5"/>
        <color rgb="FF0070C0"/>
        <rFont val="Cambria"/>
        <family val="1"/>
        <scheme val="major"/>
      </rPr>
      <t xml:space="preserve">Mob:- 7091520106
</t>
    </r>
    <r>
      <rPr>
        <b/>
        <sz val="32.5"/>
        <color rgb="FF00B050"/>
        <rFont val="Cambria"/>
        <family val="1"/>
        <scheme val="major"/>
      </rPr>
      <t xml:space="preserve">TILESHWAR KUMAR
</t>
    </r>
    <r>
      <rPr>
        <b/>
        <sz val="10.5"/>
        <color rgb="FF0070C0"/>
        <rFont val="Cambria"/>
        <family val="1"/>
        <scheme val="major"/>
      </rPr>
      <t>Add:- S/O Bechhu Saw, Pandepura Khurd, Hazaribagh, Jharkhand, 825311</t>
    </r>
  </si>
  <si>
    <t>Bill</t>
  </si>
  <si>
    <r>
      <rPr>
        <b/>
        <sz val="11.5"/>
        <rFont val="Cambria"/>
        <family val="1"/>
        <scheme val="major"/>
      </rPr>
      <t>TO
M/S JENA PLUMBING SYSTEM PVT. LTD.
Regd. Off.: D-120, Solanki Market, Madhu Vihar
Near Dwarka, Sector-3, New Delhi - 110059</t>
    </r>
  </si>
  <si>
    <t>Vendor Code No.</t>
  </si>
  <si>
    <t>Ranchi</t>
  </si>
  <si>
    <r>
      <rPr>
        <b/>
        <sz val="10.5"/>
        <rFont val="Cambria"/>
        <family val="1"/>
        <scheme val="major"/>
      </rPr>
      <t>Name of the
project</t>
    </r>
  </si>
  <si>
    <r>
      <rPr>
        <b/>
        <sz val="10.5"/>
        <rFont val="Cambria"/>
        <family val="1"/>
        <scheme val="major"/>
      </rPr>
      <t>MLA RESIDENTIAL
COMPLEX, RANCHI</t>
    </r>
  </si>
  <si>
    <t>Type of invoice</t>
  </si>
  <si>
    <t>Installation</t>
  </si>
  <si>
    <t>Service</t>
  </si>
  <si>
    <t>PLUMBING WORK</t>
  </si>
  <si>
    <t>GST - 07AADCJ2780Q1Z0</t>
  </si>
  <si>
    <t>S/N</t>
  </si>
  <si>
    <t>Description of the Item</t>
  </si>
  <si>
    <t>Cumulative Basic Amount in Rs</t>
  </si>
  <si>
    <t>Present Amount in Rs.</t>
  </si>
  <si>
    <t>As per Annexure-I</t>
  </si>
  <si>
    <t>TOTAL  BASIC AMOUNT</t>
  </si>
  <si>
    <t>ADD CGST @ 9%</t>
  </si>
  <si>
    <t>ADD SGST @ 9%</t>
  </si>
  <si>
    <t>ADD IGST @ 18%</t>
  </si>
  <si>
    <t>TOTAL AMOUNT WITH GST</t>
  </si>
  <si>
    <t>SAY TOTAL AMOUNT</t>
  </si>
  <si>
    <t>TILESHWAR KUMAR</t>
  </si>
  <si>
    <t>Cistern Fixing For Villa No. 47, 46, 15, 14 of Toilet-01, 02, 03&amp;04/Pentry, 06, 07, 08,</t>
  </si>
  <si>
    <t>5th RA</t>
  </si>
  <si>
    <t xml:space="preserve">110mm Dia PVC Internal Toilet -05, 09,&amp;10 for Garrage no 47, 46, 08, 07, 15, 14, </t>
  </si>
  <si>
    <t xml:space="preserve">Divertor Fixing For Villa No. 47, 46, 15, 14, </t>
  </si>
  <si>
    <t xml:space="preserve">110mm Dia PVC Internal Toilet - 01, 02, 3/4/Pentry, 06, 07, 08, kitchen &amp; Utility, For Villa No. 47, 46, 15, 14, </t>
  </si>
  <si>
    <t xml:space="preserve">20mm Dia CPVC Pipe Divertor &amp; Cistern Fixing, Toilet - 01, 02, 3/4/Pentry, 06, 07, 08,  For Villa No. 47, 46, 15, 14, </t>
  </si>
  <si>
    <t xml:space="preserve">20mm Dia CPVC Pipe Internal Toilet - G/F, 1st/F-09, 1st/F- 10, For Villa No. 47, 46, </t>
  </si>
  <si>
    <t xml:space="preserve">25mm Dia CPVC Pipe Main BuildingTerrace Ring Line For Villa No. 64, 63, 62, 61, 60, </t>
  </si>
  <si>
    <t xml:space="preserve">25mm Dia CPVC Pipe Garrage Terrace Ring Line For Villa No. 64, 63, 62, 61, 60, </t>
  </si>
  <si>
    <t xml:space="preserve">32mm Dia CPVC Pipe Main BuildingTerrace Ring Line For Villa No. 64, 63, 62, 61, 60, </t>
  </si>
  <si>
    <t xml:space="preserve">40 mm Dia CPVC Pipe Main Building Terrace Ring Line For Villa No. 64, 63, 62, 61, 60, </t>
  </si>
  <si>
    <t xml:space="preserve">40 mm Dia CPVC Pipe Garrage Terrace Ring Line For Villa No. 64, 63, 62, 61, 60, </t>
  </si>
  <si>
    <t xml:space="preserve">50 mm Dia CPVC Pipe Main Building Terrace Ring Line For Villa No. 64, 63, 62, 61, 60, </t>
  </si>
  <si>
    <t xml:space="preserve">50 mm Dia CPVC Pipe Main Building Terrace Ring Line For Villa No. 65,66,67,68,69,70, Balnace Quantity </t>
  </si>
  <si>
    <t xml:space="preserve">110 mm dia PVC Vertical pipe for Garrage no 47, 46, 15, 14, 08, 07, </t>
  </si>
  <si>
    <t xml:space="preserve">water tank for villa no- 64, 63, 62, 61, 60, </t>
  </si>
  <si>
    <t xml:space="preserve">water tank for Garrage villa no- 64, 63, 62, 61, 60, </t>
  </si>
  <si>
    <t xml:space="preserve">75mm Dia PVC Internal Toilet - 01, 02, 06, 07, 08, For Villa No. 47, 46, 15, 14, </t>
  </si>
  <si>
    <t xml:space="preserve">75 mm dia PVC Vertical pipe for Garrage no 47, 46, 15, 14, </t>
  </si>
  <si>
    <t xml:space="preserve">50mm Dia PVC Pipe Vertical Line, For Garrage  No. 47, 46, 15, 14, </t>
  </si>
  <si>
    <t xml:space="preserve">50mm Dia PVC Internal Toilet -05, 09,&amp;10 for Garrage no 47, 46, 15, 14, </t>
  </si>
  <si>
    <t xml:space="preserve">40mm Dia PVC Internal Toilet - 3/4/Pentry, 06, 07, 08, kitchen &amp; Utility, For Villa No. 47, 46, 15, 14, </t>
  </si>
  <si>
    <t xml:space="preserve">40mm Dia PVC Internal Toilet -05, 09,&amp;10 for Garrage no 47, 46, 15, 14, </t>
  </si>
  <si>
    <t>Cistern Fixing For Villa No. 60,61,62,16,26, Toilet-01, 02, 03&amp;04/Pentry, 06, 07, 08,</t>
  </si>
  <si>
    <t>20mm Dia CPVC Pipe Internal Toilet - 01, 02, 3/4/Pentry, 06, 07, 08, Kitchen &amp; Utility, For Villa No. 64, 62, 61, 12,
13, 14, 15, 20,</t>
  </si>
  <si>
    <t>20mm Dia CPVC Pipe Divertor &amp; Cistern Point, Toilet - 01, 02, 3/4/Pentry, 06, 07, 08,  For Villa No. 19, 20, 29, 30, 63,
64,</t>
  </si>
  <si>
    <t>6th RA</t>
  </si>
  <si>
    <t xml:space="preserve">50 mm Dia CPVC Pipe Main Building Terrace Ring Line For Villa No. 21, 22, 23, 24, 25, 32, 33, 34, 35, 36, </t>
  </si>
  <si>
    <t xml:space="preserve">40 mm Dia CPVC Pipe Main Building Terrace Ring Line For Villa No. 21, 22, 23, 24, 25, 32, 33, 34, 35, 36, </t>
  </si>
  <si>
    <t xml:space="preserve">40 mm Dia CPVC Pipe Garrage Terrace Ring Line For Villa No. 21, 22, 23, 24, 25, 32, 33, 34, 35, 36, </t>
  </si>
  <si>
    <t xml:space="preserve">32 mm Dia CPVC Pipe Main Building Terrace Ring Line For Villa No. 21, 22, 23, 24, 25, 32, 33, 34, 35, 36, </t>
  </si>
  <si>
    <t xml:space="preserve">25 mm Dia CPVC Pipe Main Building Terrace Ring Line For Villa No. 21, 22, 23, 24, 25, 32, 33, 34, 35, 36, </t>
  </si>
  <si>
    <t xml:space="preserve">25 mm Dia CPVC Pipe Garrage Terrace Ring Line For Villa No. 21, 22, 23, 24, 25, 32, 33, 34, 35, 36, </t>
  </si>
  <si>
    <t xml:space="preserve">25 mm Dia Ball Valve at MB terrace for Villa No. 21, 22, 23, 24, 25, 32, 33, 34, 35, 36, </t>
  </si>
  <si>
    <t xml:space="preserve">32 mm Dia Ball Valve at MB terrace for Villa No. 21, 22, 23, 24, 25, 32, 33, 34, 35, 36, </t>
  </si>
  <si>
    <t xml:space="preserve">40 mm Dia Ball Valve at MB terrace for Villa No. 21, 22, 23, 24, 25, 32, 33, 34, 35, 36, </t>
  </si>
  <si>
    <t xml:space="preserve">50 mm Dia Ball Valve at MB terrace for Villa No. 21, 22, 23, 24, 25, 32, 33, 34, 35, 36, </t>
  </si>
  <si>
    <t xml:space="preserve">25 mm Dia CPVC Pipe Garrage Terrace Ring Line For Villa No. 61, 62, 63, 64, 65, 66, 67, 68, 69, 70, </t>
  </si>
  <si>
    <t xml:space="preserve">water tank for villa no- 21, 22, 23, 24, 25, 32, 33, 34, 35, 36, </t>
  </si>
  <si>
    <t xml:space="preserve">water tank for Garrage villa no- 21, 22, 23, 24, 25, 32, 33, 34, 35, 36, </t>
  </si>
  <si>
    <r>
      <t xml:space="preserve">(ii) With 'S' trap 
(b) 12.5 lit. low level PVC Cistem
</t>
    </r>
    <r>
      <rPr>
        <b/>
        <sz val="10"/>
        <rFont val="Arial Narrow"/>
        <family val="2"/>
      </rPr>
      <t>Hindware Cat.No:518884(S-28.5)</t>
    </r>
  </si>
  <si>
    <t>Reciving and fixing flat back or angular, lipped front vitreous white glazed earthen ware urinal of ‘Hindustan "Parry" or any other approved I.S.S make with push cock, spreader, C.I.or R.S. brackets, standard size G.I. flush pipe with fitting clamps of approved quality, 15mm P.V.C./ Alkthene pipe 450mm longwith brass coupling at both ends and doing plumber joints including painting of exposed part with two coats of approved paint over a priming coat of red oxide, cutting wall and floor, making good the same etc. all complete as per specification and direction of E/I.
(a) Flat back or standing corner (600mmx350mm)
Hindware Cat No: 60002,Push cock F310016</t>
  </si>
  <si>
    <t>Reciving and fixing vitreous white glazed earthen ware wash hand basin of parry or Hindustan or any other I.S.S. approved make supported on painted C.I. or R.S. brackets 32mm C.I.brass waste, 15 mm dia C.I. body brass spindle stop cock of approved quality of weight not less than 350grams, 32mm P.V.C. waste pipe 750mm long with brass coupling at one end and making plumber joints etc. all complete as per specification and direction of E/I.
Hindware Cat.No:10087,F850073</t>
  </si>
  <si>
    <r>
      <t xml:space="preserve">Stainless Steel AISI 304 (18/8) kitchen sink with drain
board as per IS : 13983 with C.I. brackets and stainless steel plug 40 mm of size 510 x 1040 mm and bowl depth 250 mm  
</t>
    </r>
    <r>
      <rPr>
        <b/>
        <sz val="10"/>
        <rFont val="Arial Narrow"/>
        <family val="2"/>
      </rPr>
      <t xml:space="preserve">NIRALI </t>
    </r>
  </si>
  <si>
    <t>Reciving and fixing male ended 15mm dia brass bib cock of approved make (wt. not less than 350grms.) with extra socket all complete as per specification and direction of E/I
HINDWARE Cat : F520004</t>
  </si>
  <si>
    <t>Reciving and fixing brass or C.I. stop cock of approved quality all complete as per specification and direction of E.I.
A) BRASS STOP COCK 15mm dia</t>
  </si>
  <si>
    <t>Reciving and fixing 15 mm. dia and 45cm. long P.V.C. connection pipe with heavy quality brass coupling at both ends etc. all complete as per specification and direction of Engineer-in-Charge.</t>
  </si>
  <si>
    <t>Reciving and fixing N.P/C.P. brass /P.V.C. porcelain shower rose of 15mm inlet etc. all complete as per specification and direction of Engineer - in - Charge.
150 mm dia C.P. shower
Hindware Cat No: F160144</t>
  </si>
  <si>
    <t>Reciving and fixing 15mm size C.P. brass pillar cock (Weight not less than 350gms). C.I.body brass spindle pillar cock of approved quality as per specification and direction of Engineer-in-Charge.
(b) C.I. body brass spindle
Hindware Cat No: F520001</t>
  </si>
  <si>
    <t>Reciving and fixing C.P. brass angle valve of approved quality conforming to IS:8931 a) 15 mm nominal bore
Hindware Cat No: F850073</t>
  </si>
  <si>
    <t xml:space="preserve">Beveled edge Mirror of superior glass of size 1000 X 600 X 6mm thick (of approved quality) with 300 micron HDPE film as a vapour barrier and polyethylene bubble sheet in between the mirror and plywood backing with 6 mm thick water proof marine ply backing and fixed to wooden cleats with SS studs (M12), EPDM washers to withstand UV &amp; water complete as per drawing
</t>
  </si>
  <si>
    <r>
      <t xml:space="preserve">White vitreous china wall mounted water closet of size
with dual flushing system 
</t>
    </r>
    <r>
      <rPr>
        <b/>
        <sz val="10"/>
        <rFont val="Arial Narrow"/>
        <family val="2"/>
      </rPr>
      <t>HINDWARE-Cat No: 20109 + flush valve Dual flush Cat No: F860050</t>
    </r>
  </si>
  <si>
    <t>Reciving fitting and fixing CP Single Liver Basin mixture with 450mm long braided hose with pop up waste system . 
 HINDWARE Cat No: F520012</t>
  </si>
  <si>
    <t xml:space="preserve">INTERNAL PLUMBING WORKS </t>
  </si>
  <si>
    <t>Reciving and fixing toilet paper holder of approved make with fittings as necessary.  
Hindware Cat. No.: F880003</t>
  </si>
  <si>
    <t>Reciving and fixing Tooth brush and Tumbler holder
Hindware Cat. No.: F880001</t>
  </si>
  <si>
    <t xml:space="preserve">Reciving and fixing Liquide Soap Dispenser of Jaquar (ACN-CHR-1135N) or Equivalent. </t>
  </si>
  <si>
    <t>Reciving and fixing Soap Dish
Hindware Cat. No.: F880011</t>
  </si>
  <si>
    <t>Reciving and fixing 600mm long towel rack without lower hanger but with 3 hooks.
Hindware Cat. No.: F880008</t>
  </si>
  <si>
    <t>Reciving and fixing white vitreous china best quality approved make wash basin with C.I. brackets on 75 mm X 75 mm wooden blocks, C.P. waste fittings of 32 mm dia., C.P. chain with rubber plug of 30 mm dia., approved quality P.V.C. waste pipe with C.P. nut 32 mm dia., 900 mm long approved quality P.V.C. connection pipe with heavy brass C.P. nut including mending good all damages and painting the brackets with two coats of approved paint. 
Hindware Cat. No.: 91094</t>
  </si>
  <si>
    <t>Reciving fitting and fixing 190mm long 32mm dia  Bottle trap.
Hindware Cat. No.: F850003</t>
  </si>
  <si>
    <r>
      <t xml:space="preserve">Suppling, fitting and fixing CP health faucet with 2 way bib cock.
</t>
    </r>
    <r>
      <rPr>
        <b/>
        <sz val="10"/>
        <rFont val="Arial Narrow"/>
        <family val="2"/>
      </rPr>
      <t>Hindware Cat. No.: F160122 + F520005</t>
    </r>
  </si>
  <si>
    <t>Supplying, comissioning of water purifier having RO+UV+UF+TDS control</t>
  </si>
  <si>
    <t>Reciving and fixing 15 ltr. Horizontal Geyser complete with necessay fittings complete  of approved make.</t>
  </si>
  <si>
    <t xml:space="preserve">Reciving and fixing 1 user Souna Bath (Size : 900 x 1050 x 1900 mm) Equivalent to  Jaquar or equvalent
</t>
  </si>
  <si>
    <t xml:space="preserve">Reciving and fixing Jacuzee Bath (Size - 1830 x 920 x 610mm) Equivalent to Romania or Equivalent 
</t>
  </si>
  <si>
    <t>Reciving and fixing towel rail with two brackets.
Hindware Cat. No.:  F880005</t>
  </si>
  <si>
    <t>(b) 20mm dia and weight not less than 400gms.</t>
  </si>
  <si>
    <r>
      <t xml:space="preserve">(ii) With 'S' trap 
(b) 12.5 lit. low level PVC Cistem
</t>
    </r>
    <r>
      <rPr>
        <b/>
        <sz val="8"/>
        <rFont val="Arial Narrow"/>
        <family val="2"/>
      </rPr>
      <t>Hindware Cat.No:518884(S-28.5)</t>
    </r>
  </si>
  <si>
    <r>
      <t xml:space="preserve">Suppling, fitting and fixing CP health faucet with 2 way bib cock.
</t>
    </r>
    <r>
      <rPr>
        <b/>
        <sz val="8"/>
        <rFont val="Arial Narrow"/>
        <family val="2"/>
      </rPr>
      <t>Hindware Cat. No.: F160122 + F520005</t>
    </r>
  </si>
  <si>
    <r>
      <t xml:space="preserve">White vitreous china wall mounted water closet of size
with dual flushing system 
</t>
    </r>
    <r>
      <rPr>
        <b/>
        <sz val="8"/>
        <rFont val="Arial Narrow"/>
        <family val="2"/>
      </rPr>
      <t>HINDWARE-Cat No: 20109 + flush valve Dual flush Cat No: F860050</t>
    </r>
  </si>
  <si>
    <r>
      <t xml:space="preserve">Stainless Steel AISI 304 (18/8) kitchen sink with drain
board as per IS : 13983 with C.I. brackets and stainless steel plug 40 mm of size 510 x 1040 mm and bowl depth 250 mm  
</t>
    </r>
    <r>
      <rPr>
        <b/>
        <sz val="8"/>
        <rFont val="Arial Narrow"/>
        <family val="2"/>
      </rPr>
      <t xml:space="preserve">NIRALI </t>
    </r>
  </si>
  <si>
    <r>
      <rPr>
        <b/>
        <sz val="8"/>
        <rFont val="Calibri"/>
        <family val="2"/>
        <scheme val="minor"/>
      </rPr>
      <t>(i) With 'P' trap
(b) 12.5 lit. low level PVC Cistem Hindware Cat.No:518885(P-18)</t>
    </r>
  </si>
  <si>
    <r>
      <rPr>
        <b/>
        <sz val="8"/>
        <rFont val="Calibri"/>
        <family val="2"/>
        <scheme val="minor"/>
      </rPr>
      <t>5 % + 5 % Against Final Testing &amp; Handing
Over</t>
    </r>
  </si>
  <si>
    <r>
      <rPr>
        <b/>
        <sz val="8"/>
        <rFont val="Calibri"/>
        <family val="2"/>
        <scheme val="minor"/>
      </rPr>
      <t>Reciving and fixing Chlorinated Polyvinyl Chloride (CPVC) pipes, having thermal stability for hot &amp; cold water supply including all CPVC plain &amp; brass threaded fittings This includes jointing of pipes &amp; fittings with one step CPVC solvent cement ,trenching
,refilling &amp; testing of joints complete as per direction</t>
    </r>
  </si>
  <si>
    <t>Reciving and fixing on wall face unplasticised - PVC moulded fittings/accessories for unplasticised Rigid PVC rain water pipes conforming to IS : 13592 Type B, including jointing with addeshive  conforming to IS : 5382,
leaving 10 mm gap for thermal expansion, Including all</t>
  </si>
  <si>
    <t xml:space="preserve">Villa No. 63, 64, 65, 66, 67, 68, 69, 70, Toilet - 01, </t>
  </si>
  <si>
    <t xml:space="preserve">Villa No. 63, 64, 65, 66, 67, 68, 69, 70, Dining Hall, </t>
  </si>
  <si>
    <t xml:space="preserve">Villa No. 63, 64, 65, 66, 67, 68, 69, 70, Toilet - 06, </t>
  </si>
  <si>
    <t xml:space="preserve">Villa No. 63, 64, 65, 66, 67, 68, 69, 70, Toilet - 07, </t>
  </si>
  <si>
    <t xml:space="preserve">Villa No. 63, 64, 65, 66, 67, 68, 69, 70, Toilet - 08, </t>
  </si>
  <si>
    <t xml:space="preserve">Villa No. 63, 64, 65, 66, 67, 68, 69, 70, Toilet - 03, </t>
  </si>
  <si>
    <t xml:space="preserve">Villa No. 63, 64, 65, 66, 67, 68, 69, 70, Toilet - 04, </t>
  </si>
  <si>
    <t xml:space="preserve">Villa No. 63, 64, 65, 66, 67, 68, 69, 70, Toilet - 05, </t>
  </si>
  <si>
    <t xml:space="preserve">Villa No. 63, 64, 65, 66, 67, 68, 69, 70, Toilet - 09, </t>
  </si>
  <si>
    <t xml:space="preserve">Villa No. 63, 64, 65, 66, 67, 68, 69, 70, Toilet - 10, </t>
  </si>
  <si>
    <t xml:space="preserve">Villa No. 63, 64, 65, 66, 67, 68, 69, 70, Toilet - 02, </t>
  </si>
  <si>
    <t>40 % Against Installation</t>
  </si>
  <si>
    <t>45 % Against Installation</t>
  </si>
  <si>
    <t>5 % + 5 % Against Final Testing &amp; Handing
Over</t>
  </si>
  <si>
    <t>5 % Against Testing</t>
  </si>
  <si>
    <t>EWC Fixing 45% &amp; Cistern 40%</t>
  </si>
  <si>
    <t>(i) With 'P' trap
(b) 12.5 lit. low level PVC Cistem</t>
  </si>
  <si>
    <t xml:space="preserve">Instalation Cistem </t>
  </si>
  <si>
    <t xml:space="preserve">Instalation'P' trap EWC </t>
  </si>
  <si>
    <t xml:space="preserve">Instalation'S' trap EWC </t>
  </si>
  <si>
    <t xml:space="preserve">Villa No. 63, 64, 65, 66, 67, 68, 69, 70, T-9, </t>
  </si>
  <si>
    <t xml:space="preserve">Villa No. 63, 64, 65, 66, 67, 68, 69, 70, T-10, </t>
  </si>
  <si>
    <t xml:space="preserve">Villa No. 63, 64, 65, 66, 67, 68, 69, 70, T-4, </t>
  </si>
  <si>
    <t xml:space="preserve">Villa No. 63, 64, 65, 66, 67, 68, 69, 70, T-5, </t>
  </si>
  <si>
    <t>7th RA</t>
  </si>
  <si>
    <t xml:space="preserve">Divertor Fixing For Villa No. 9, 10, 11, 12, 13, </t>
  </si>
  <si>
    <t xml:space="preserve">Cistern Fixing For Villa No. 9, 10, 11, 12, 13, </t>
  </si>
  <si>
    <t xml:space="preserve">20mm Dia CPVC Pipe Divertor &amp; Cistern Fixing, Toilet - 01, 02, 3/4/Pentry, 06, 07, 08,  For Villa No. 9, 10, 11, 12, 13, </t>
  </si>
  <si>
    <t xml:space="preserve">40mm Dia PVC Internal Toilet - 3/4/Pentry, 06, 07, 08, kitchen &amp; Utility, For Villa No. 9, 10, 11, 12, </t>
  </si>
  <si>
    <t xml:space="preserve">50mm Dia PVC Internal Toilet - 01, 02, 3/4/Pentry, For Villa No. 9, 10, 11, 12, </t>
  </si>
  <si>
    <t xml:space="preserve">75mm Dia PVC Internal Toilet - 01, 02, 06, 07, 08, For Villa No. 9, 10, 11, 12, </t>
  </si>
  <si>
    <t xml:space="preserve">110mm Dia PVC Internal Toilet - 01, 02, 3/4/Pentry, 06, 07, 08, kitchen &amp; Utility, For Villa No. 9, 10, 11, 12, </t>
  </si>
  <si>
    <t xml:space="preserve">25 mm Dia CPVC Pipe Shaft No. 1/2 to Garden Area Villa No. 60, 61, 62, 63, 64, 65, 66, 67, 68, 69, 70, </t>
  </si>
  <si>
    <t xml:space="preserve">Villa No. 60, 61, 62, T-10, </t>
  </si>
  <si>
    <t xml:space="preserve">Villa No. 60, 61, 62, T-9, </t>
  </si>
  <si>
    <t xml:space="preserve">Villa No. 60, 61, 62, T-4, </t>
  </si>
  <si>
    <t xml:space="preserve">Villa No. 60, 61, 62, T-5, </t>
  </si>
  <si>
    <t xml:space="preserve">Villa No. 60, 61, 62, Toilet - 05, </t>
  </si>
  <si>
    <t xml:space="preserve">Villa No. 60, 61, 62, Toilet - 09, </t>
  </si>
  <si>
    <t xml:space="preserve">Villa No. 60, 61, 62, Toilet - 10, </t>
  </si>
  <si>
    <t xml:space="preserve">Villa No. 60, 61, 62, Toilet - 01, </t>
  </si>
  <si>
    <t xml:space="preserve">Villa No. 60, 61, 62, Toilet - 02, </t>
  </si>
  <si>
    <t xml:space="preserve">Villa No. 60, 61, 62, Toilet - 06, </t>
  </si>
  <si>
    <t xml:space="preserve">Villa No. 60, 61, 62, Toilet - 07, </t>
  </si>
  <si>
    <t xml:space="preserve">Villa No. 60, 61, 62, Toilet - 08, </t>
  </si>
  <si>
    <t xml:space="preserve">Villa No. 60, 61, 62, Dining Hall, </t>
  </si>
  <si>
    <t xml:space="preserve">Villa No. 60, 61, 62, Toilet - 03, </t>
  </si>
  <si>
    <t xml:space="preserve">Villa No. 60, 61, 62, Toilet - 04, </t>
  </si>
  <si>
    <t xml:space="preserve">Nos. </t>
  </si>
  <si>
    <t xml:space="preserve">Jali Villa No. 63, 64, 65, 66, 67, 68, 69, 70, T-1, T-2, D-Hall, T-3, T-4, T-5, T-6, T-7, T-8, T-9, T-10, Wash Area, Pantry, Kitchen, T-5 Pantry, </t>
  </si>
  <si>
    <t xml:space="preserve">Jali Villa No. 60, 61, 62, T-1, T-2, D-Hall, T-3, T-4, T-5, T-6, T-7, T-8, T-9, T-10, Wash Area, Pantry, Kitchen, T-5 Pantry, </t>
  </si>
  <si>
    <t xml:space="preserve">Jali 125mm Dia Coackroach Plain &amp; Coackroach Hole Jali &amp; 100mm Dia Square Jali </t>
  </si>
  <si>
    <t xml:space="preserve">W.O. No.:- JPS/MLA/49/2024-25,                                        Dated :- 14-09-2024 </t>
  </si>
  <si>
    <t>8th RA</t>
  </si>
  <si>
    <t xml:space="preserve">water tank for villa no- 06, 07, 08, 13, 14, 15, 26, 27, 28, 29, </t>
  </si>
  <si>
    <t xml:space="preserve">water tank for Garrage villa no- 01, 02, 03, 04, 05, 06, 07, 08, 09, 10, 11, 12, 13, 14, 15, 26, 27, 28, 29, </t>
  </si>
  <si>
    <t>Reciving and fixing on wall face unplasticised Rigid PVC rain water pipes conforming to IS : 13592 Type A, including jointing with seal ring conforming to IS : 5382, leaving 10 mm gap for thermal expansion, (i)
Single socketed pipes Including all fitting and</t>
  </si>
  <si>
    <t xml:space="preserve">110 mm dia PVC Vertical pipe for Garrage no  01, 02, 03, 04, 05, 06, 09, 10, 11, 12, 13, </t>
  </si>
  <si>
    <t xml:space="preserve">50mm Dia PVC Pipe Vertical Line, For Garrage  No. 01, 02, 03, 04, 05, 06, 07, 08, 09, 10, 11, 12, 13, </t>
  </si>
  <si>
    <t xml:space="preserve">40mm Dia PVC Internal Toilet -05, 09,&amp;10 for Garrage no 01, 02, 03, 04, 05, 06, 07, 08, 09, 10, 11, 12, 13, </t>
  </si>
  <si>
    <t xml:space="preserve">50mm Dia PVC Internal Toilet -05, 09,&amp;10 for Garrage no 01, 02, 03, 04, 05, 06, 07, 08, 09, 10, 11, 12, 13, </t>
  </si>
  <si>
    <t xml:space="preserve">75mm Dia PVC Internal Toilet -05, 09,&amp;10 for Garrage no 01, 02, 03, 04, 05, 06, 09, 10, 11, 12, 13, </t>
  </si>
  <si>
    <t xml:space="preserve">Villa No. 63, 64, 65, 66, 67, 68, 69, 70, Toilet - 03/04,  </t>
  </si>
  <si>
    <t xml:space="preserve">25 mm Dia Ball Valve at MB terrace for Villa No. 01, 02, 03, 04, 05, 06, 07, 08, </t>
  </si>
  <si>
    <t xml:space="preserve">25mm Dia Ball Valve at MB terrace for villa no 60 to 70, </t>
  </si>
  <si>
    <t xml:space="preserve">32mm Dia Ball Valve at MB terrace for villa no 60 to 70, </t>
  </si>
  <si>
    <t xml:space="preserve">32 mm Dia Ball Valve at MB terrace for Villa No. 01, 02, 03, 04, 05, 06, 07, 08, </t>
  </si>
  <si>
    <t xml:space="preserve">40mm Dia Ball Valve at MB terrace for villa no 60 to 70, </t>
  </si>
  <si>
    <t xml:space="preserve">40 mm Dia Ball Valve at MB terrace for Villa No. 01, 02, 03, 04, 05, 06, 07, 08, </t>
  </si>
  <si>
    <t xml:space="preserve">50mm Dia Ball Valve at MB terrace for villa no 60 to 70, </t>
  </si>
  <si>
    <t xml:space="preserve">50 mm Dia Ball Valve at MB terrace for Villa No. 01, 02, 03, 04, 05, 06, 07, 08, </t>
  </si>
  <si>
    <t xml:space="preserve">25 mm Dia CPVC Pipe Shaft No. 1/2 to Garden Area Villa No. 01, 02, 03, 04, 05, 06, 07, 08, </t>
  </si>
  <si>
    <t xml:space="preserve">32 mm Dia CPVC Pipe Main Building Terrace Ring Line For Villa No. 01, 02, 03, 04, 05, 06, 07, 08, </t>
  </si>
  <si>
    <t xml:space="preserve">40 mm Dia CPVC Pipe Main Building Terrace Ring Line For Villa No. 01, 02, 03, 04, 05, 06, 07, 08, </t>
  </si>
  <si>
    <t xml:space="preserve">40 mm Dia CPVC Pipe Garrage Terrace Ring Line For Villa No. 01, 02, 03, 04, 05, 06, 07, 08, </t>
  </si>
  <si>
    <t xml:space="preserve">50 mm Dia CPVC Pipe Main Building Terrace Ring Line For Villa No. 01, 02, 03, 04, 05, 06, 07, 08, </t>
  </si>
  <si>
    <t>Divertor Fixing For Villa No. 18, 28, Toilet-01, 02,06, 07, 08,</t>
  </si>
  <si>
    <t xml:space="preserve">25 mm Dia CPVC Pipe Garrage Terrace Ring Line For Villa No. 01, 02, 03, 04, 05, 06, 07, 08, </t>
  </si>
  <si>
    <t xml:space="preserve">50 mm Dia CPVC Pipe Main Building Terrace Ring Line For Villa No. 12, 13, 14, 15, 48, 49, </t>
  </si>
  <si>
    <t>9th RA</t>
  </si>
  <si>
    <t xml:space="preserve">40 mm Dia CPVC Pipe Garrage Terrace Ring Line For Villa No. 12, 13, 14, 15, 48, 49, </t>
  </si>
  <si>
    <t xml:space="preserve">32 mm Dia CPVC Pipe Main Building Terrace Ring Line For Villa No. 12, 13, 14, 15, 46, 47, 48, 49, </t>
  </si>
  <si>
    <t xml:space="preserve">40 mm Dia CPVC Pipe Garrage Terrace Ring Line For Villa No. 09, 10, 11, 12, 13, 26, 27, 28, 29, 46, 47, 48, 49, </t>
  </si>
  <si>
    <t xml:space="preserve">25 mm Dia CPVC Pipe Garrage Terrace Ring Line For Villa No. 09, 10, 11, 12, 13, 26, 27, 28, 29, 46, 47, 48, 49, </t>
  </si>
  <si>
    <t xml:space="preserve">25 mm Dia CPVC Pipe Shaft No. 1/2 to Garden Area Villa No. 09, 10, 11, 12, 13, 14, 15, 16, 17, 18, 19, 20, 21, 22, 23, 24, 26, 27, 28, 29, 30, 31, 32, 33, 34, 35, 36, 46, 47, 48, 49, </t>
  </si>
  <si>
    <t xml:space="preserve">25 mm Dia Ball Valve at MB terrace for Villa No. 09, 10, 11, 12, 13, 14, 15, 26, 27, 28, 46, 47, 48, 49, </t>
  </si>
  <si>
    <t xml:space="preserve">32 mm Dia Ball Valve at MB terrace for Villa No. 09, 10, 11, 12, 13, 14, 15, 46, 47, 48, 49, </t>
  </si>
  <si>
    <t xml:space="preserve">40 mm Dia Ball Valve at MB terrace for Villa No. 09, 10, 11, 12, 13, 14, 15, 46, 47, 48, 49, </t>
  </si>
  <si>
    <t xml:space="preserve">50 mm Dia Ball Valve at MB terrace for Villa No. 09, 10, 11, 12, 13, 14, 15, 46, 47, 48, 49, </t>
  </si>
  <si>
    <t xml:space="preserve">water tank for villa no- 01, 02, 03, 04, 05, 09, 10, 11, 12, </t>
  </si>
  <si>
    <t xml:space="preserve">Villa No. 31, 32, 33, 34, 35 36, Toilet - 10, </t>
  </si>
  <si>
    <t xml:space="preserve">Villa No. 31, 32, 33, 34, 35 36, Toilet - 01, </t>
  </si>
  <si>
    <t xml:space="preserve">Villa No. 31, 32, 33, 34, 35 36, Toilet - 02, </t>
  </si>
  <si>
    <t xml:space="preserve">Villa No. 31, 32, 33, 34, 35 36, Toilet - 05, </t>
  </si>
  <si>
    <t xml:space="preserve">Villa No. 31, 32, 33, 34, 35 36, Toilet - 06, </t>
  </si>
  <si>
    <t xml:space="preserve">Villa No. 31, 32, 33, 34, 35 36, Toilet - 07, </t>
  </si>
  <si>
    <t xml:space="preserve">Villa No. 31, 32, 33, 34, 35 36, Toilet - 08, </t>
  </si>
  <si>
    <t xml:space="preserve">Villa No. 31, 32, 33, 34, 35 36, Toilet - 09, </t>
  </si>
  <si>
    <t xml:space="preserve">Villa No. 31, 32, 33, 34, 35 36, Dining Hall, </t>
  </si>
  <si>
    <t xml:space="preserve">Villa No. 31, 32, 33, 34, 35 36, Toilet - 03, </t>
  </si>
  <si>
    <t xml:space="preserve">Villa No. 31, 32, 33, 34, 35 36, Toilet - 04, </t>
  </si>
  <si>
    <t xml:space="preserve">Villa No. 31, 32, 33, 34, 35 36, T-9, </t>
  </si>
  <si>
    <t xml:space="preserve">Villa No. 31, 32, 33, 34, 35 36, T-10, </t>
  </si>
  <si>
    <t xml:space="preserve">Villa No. 31, 32, 33, 34, 35 36, T-4, </t>
  </si>
  <si>
    <t xml:space="preserve">Villa No. 31, 32, 33, 34, 35 36, T-5, </t>
  </si>
  <si>
    <t xml:space="preserve">Bill No:-  RA - 10 </t>
  </si>
  <si>
    <t xml:space="preserve">Invoice No:-  10 </t>
  </si>
  <si>
    <t xml:space="preserve">01/06/2025 to 30/06/2025 </t>
  </si>
  <si>
    <t>20mm Dia CPVC Pipe Internal Toilet - 01, 02, 3/4/Pentry, 06, 07, 08, Kitchen &amp; Utility, For Villa No. 1,2,3,4,5,6,7,8,12,13,14,15,32,46,47,48,49</t>
  </si>
  <si>
    <t xml:space="preserve">Instalation'P' trap EWC &amp; Instalation'S' trap EWC </t>
  </si>
  <si>
    <t>10th RA</t>
  </si>
  <si>
    <t>White vitreous china wall mounted water closet of size
with dual flushing system 
HINDWARE-Cat No: 20109 + flush valve Dual flush Cat No: F860050</t>
  </si>
  <si>
    <t xml:space="preserve">25 mm Dia CPVC Pipe Shaft No. 1/2 to Garden Area Villa No. 25, </t>
  </si>
  <si>
    <t xml:space="preserve">25mm Dia CPVC Pipe Vertical Line For Villa No. 31, 32, </t>
  </si>
  <si>
    <t xml:space="preserve">25mm Dia CPVC Pipe Vertical Water Line Shaft  Area,  For Villa No. 31, 32, </t>
  </si>
  <si>
    <t xml:space="preserve">25 mm Dia CPVC Pipe Garrage Terrace Ring Line For Villa No. 14, 15, 30, 31, </t>
  </si>
  <si>
    <t xml:space="preserve">50mm Dia PVC Internal Toilet - 01, 02, 3/4/Pentry, For Villa No. 47, 46, </t>
  </si>
  <si>
    <t xml:space="preserve">50mm Dia PVC Internal Toilet - 01, 02, 3/4/Pentry, For Villa No. 08, 19, 20, 28, 29, 30, 31, 32, </t>
  </si>
  <si>
    <t xml:space="preserve">40mm Dia PVC Internal Toilet - 3/4/Pentry, 06, 07, 08, kitchen &amp; Utility, For Villa No. 08, 19, 20, 28, 29, 30, 31, 32, </t>
  </si>
  <si>
    <t xml:space="preserve">Twenty Five Thousand One Hundred Seventy Six Rupees Only. </t>
  </si>
  <si>
    <t>Name of Project :- MLA RESIDENTIAL COMPLEX, RANCHI
Client :- JENAPLUMBING SYSTEM PVT.LTD                        RA Bill No. - 10th
Contractor :- TILESHWAR KUMAR                                    Bill Date -  12.07.2025
Work Order No. :-  JPS/MLA/49/2024-25,   Dated :- 14-09-2024</t>
  </si>
  <si>
    <r>
      <t xml:space="preserve">Name of Project :- MLA RESIDENTIAL COMPLEX, RANCHI
Client :- JENAPLUMBING SYSTEM PVT.LTD                              RA Bill No. - 10th
Contractor :- TILESHWAR KUMAR                                            </t>
    </r>
    <r>
      <rPr>
        <b/>
        <vertAlign val="superscript"/>
        <sz val="12"/>
        <rFont val="Cambria"/>
        <family val="1"/>
        <scheme val="major"/>
      </rPr>
      <t xml:space="preserve">Bill Date -  12.07.2025
</t>
    </r>
    <r>
      <rPr>
        <b/>
        <sz val="12"/>
        <rFont val="Cambria"/>
        <family val="1"/>
        <scheme val="major"/>
      </rPr>
      <t>Work Order No. :-  JPS/MLA/49/2024-25,   Dated :- 14-09-2024</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</si>
</sst>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 #,##0.00_);_(* \(#,##0.00\);_(* &quot;-&quot;??_);_(@_)"/>
    <numFmt numFmtId="165" formatCode="[$-14009]dd\-mm\-yyyy;@"/>
  </numFmts>
  <fonts count="46" x14ac:knownFonts="1">
    <font>
      <sz val="10"/>
      <color rgb="FF000000"/>
      <name val="Times New Roman"/>
      <charset val="204"/>
    </font>
    <font>
      <sz val="10"/>
      <color rgb="FF000000"/>
      <name val="Times New Roman"/>
      <family val="1"/>
    </font>
    <font>
      <b/>
      <sz val="7.5"/>
      <name val="Calibri"/>
      <family val="2"/>
      <scheme val="minor"/>
    </font>
    <font>
      <sz val="10"/>
      <color rgb="FF000000"/>
      <name val="Calibri"/>
      <family val="2"/>
      <scheme val="minor"/>
    </font>
    <font>
      <b/>
      <sz val="6.5"/>
      <name val="Calibri"/>
      <family val="2"/>
      <scheme val="minor"/>
    </font>
    <font>
      <b/>
      <sz val="5.5"/>
      <name val="Calibri"/>
      <family val="2"/>
      <scheme val="minor"/>
    </font>
    <font>
      <b/>
      <sz val="7"/>
      <name val="Calibri"/>
      <family val="2"/>
      <scheme val="minor"/>
    </font>
    <font>
      <sz val="6.5"/>
      <color rgb="FF000000"/>
      <name val="Calibri"/>
      <family val="2"/>
      <scheme val="minor"/>
    </font>
    <font>
      <sz val="6.5"/>
      <name val="Calibri"/>
      <family val="2"/>
      <scheme val="minor"/>
    </font>
    <font>
      <sz val="12"/>
      <color rgb="FF000000"/>
      <name val="Calibri"/>
      <family val="2"/>
      <scheme val="minor"/>
    </font>
    <font>
      <b/>
      <sz val="10"/>
      <name val="Calibri"/>
      <family val="2"/>
      <scheme val="minor"/>
    </font>
    <font>
      <b/>
      <sz val="14"/>
      <color rgb="FF000000"/>
      <name val="Calibri"/>
      <family val="2"/>
      <scheme val="minor"/>
    </font>
    <font>
      <b/>
      <sz val="12"/>
      <name val="Cambria"/>
      <family val="1"/>
      <scheme val="major"/>
    </font>
    <font>
      <b/>
      <vertAlign val="superscript"/>
      <sz val="12"/>
      <name val="Cambria"/>
      <family val="1"/>
      <scheme val="major"/>
    </font>
    <font>
      <sz val="10"/>
      <color rgb="FF000000"/>
      <name val="Cambria"/>
      <family val="1"/>
      <scheme val="major"/>
    </font>
    <font>
      <b/>
      <sz val="10"/>
      <name val="Cambria"/>
      <family val="1"/>
      <scheme val="major"/>
    </font>
    <font>
      <b/>
      <sz val="11"/>
      <name val="Cambria"/>
      <family val="1"/>
      <scheme val="major"/>
    </font>
    <font>
      <sz val="11"/>
      <name val="Cambria"/>
      <family val="1"/>
      <scheme val="major"/>
    </font>
    <font>
      <sz val="10"/>
      <name val="Cambria"/>
      <family val="1"/>
      <scheme val="major"/>
    </font>
    <font>
      <b/>
      <sz val="10"/>
      <color rgb="FF000000"/>
      <name val="Cambria"/>
      <family val="1"/>
      <scheme val="major"/>
    </font>
    <font>
      <b/>
      <sz val="11"/>
      <color rgb="FF000000"/>
      <name val="Cambria"/>
      <family val="1"/>
      <scheme val="major"/>
    </font>
    <font>
      <b/>
      <sz val="14"/>
      <color rgb="FF000000"/>
      <name val="Cambria"/>
      <family val="1"/>
      <scheme val="major"/>
    </font>
    <font>
      <b/>
      <sz val="12"/>
      <color rgb="FF000000"/>
      <name val="Cambria"/>
      <family val="1"/>
      <scheme val="major"/>
    </font>
    <font>
      <sz val="6.5"/>
      <color rgb="FF000000"/>
      <name val="Cambria"/>
      <family val="1"/>
      <scheme val="major"/>
    </font>
    <font>
      <b/>
      <vertAlign val="subscript"/>
      <sz val="12.5"/>
      <color rgb="FF0070C0"/>
      <name val="Cambria"/>
      <family val="1"/>
      <scheme val="major"/>
    </font>
    <font>
      <b/>
      <sz val="10.5"/>
      <color rgb="FF0070C0"/>
      <name val="Cambria"/>
      <family val="1"/>
      <scheme val="major"/>
    </font>
    <font>
      <b/>
      <sz val="32.5"/>
      <color rgb="FF00B050"/>
      <name val="Cambria"/>
      <family val="1"/>
      <scheme val="major"/>
    </font>
    <font>
      <b/>
      <sz val="19.5"/>
      <name val="Cambria"/>
      <family val="1"/>
      <scheme val="major"/>
    </font>
    <font>
      <b/>
      <sz val="11.5"/>
      <name val="Cambria"/>
      <family val="1"/>
      <scheme val="major"/>
    </font>
    <font>
      <b/>
      <sz val="10.5"/>
      <name val="Cambria"/>
      <family val="1"/>
      <scheme val="major"/>
    </font>
    <font>
      <b/>
      <sz val="11.5"/>
      <color rgb="FF000000"/>
      <name val="Cambria"/>
      <family val="1"/>
      <scheme val="major"/>
    </font>
    <font>
      <b/>
      <vertAlign val="subscript"/>
      <sz val="14"/>
      <name val="Cambria"/>
      <family val="1"/>
      <scheme val="major"/>
    </font>
    <font>
      <b/>
      <sz val="10.5"/>
      <color rgb="FF000000"/>
      <name val="Cambria"/>
      <family val="1"/>
      <scheme val="major"/>
    </font>
    <font>
      <b/>
      <sz val="12.5"/>
      <name val="Cambria"/>
      <family val="1"/>
      <scheme val="major"/>
    </font>
    <font>
      <sz val="6.5"/>
      <name val="Cambria"/>
      <family val="1"/>
      <scheme val="major"/>
    </font>
    <font>
      <b/>
      <sz val="10"/>
      <color rgb="FFFF0000"/>
      <name val="Cambria"/>
      <family val="1"/>
      <scheme val="major"/>
    </font>
    <font>
      <sz val="10"/>
      <name val="Arial Narrow"/>
      <family val="2"/>
    </font>
    <font>
      <b/>
      <sz val="10"/>
      <name val="Arial Narrow"/>
      <family val="2"/>
    </font>
    <font>
      <sz val="8"/>
      <name val="Arial Narrow"/>
      <family val="2"/>
    </font>
    <font>
      <b/>
      <sz val="8"/>
      <name val="Arial Narrow"/>
      <family val="2"/>
    </font>
    <font>
      <sz val="8"/>
      <color rgb="FF000000"/>
      <name val="Calibri"/>
      <family val="2"/>
      <scheme val="minor"/>
    </font>
    <font>
      <sz val="8"/>
      <name val="Calibri"/>
      <family val="2"/>
      <scheme val="minor"/>
    </font>
    <font>
      <b/>
      <sz val="8"/>
      <name val="Calibri"/>
      <family val="2"/>
      <scheme val="minor"/>
    </font>
    <font>
      <sz val="11"/>
      <color rgb="FF000000"/>
      <name val="Cambria"/>
      <family val="1"/>
      <scheme val="major"/>
    </font>
    <font>
      <sz val="10"/>
      <color rgb="FF000000"/>
      <name val="Times New Roman"/>
      <family val="1"/>
    </font>
    <font>
      <sz val="6"/>
      <color rgb="FF000000"/>
      <name val="Calibri"/>
      <family val="2"/>
      <scheme val="minor"/>
    </font>
  </fonts>
  <fills count="9">
    <fill>
      <patternFill patternType="none"/>
    </fill>
    <fill>
      <patternFill patternType="gray125"/>
    </fill>
    <fill>
      <patternFill patternType="solid">
        <fgColor rgb="FFF2DCDB"/>
      </patternFill>
    </fill>
    <fill>
      <patternFill patternType="solid">
        <fgColor rgb="FFB8CCE4"/>
      </patternFill>
    </fill>
    <fill>
      <patternFill patternType="solid">
        <fgColor rgb="FFE6B8B7"/>
      </patternFill>
    </fill>
    <fill>
      <patternFill patternType="solid">
        <fgColor rgb="FFFFFF00"/>
      </patternFill>
    </fill>
    <fill>
      <patternFill patternType="solid">
        <fgColor rgb="FFD9D9D9"/>
      </patternFill>
    </fill>
    <fill>
      <patternFill patternType="solid">
        <fgColor rgb="FFBFBFBF"/>
      </patternFill>
    </fill>
    <fill>
      <patternFill patternType="solid">
        <fgColor theme="0"/>
        <bgColor indexed="64"/>
      </patternFill>
    </fill>
  </fills>
  <borders count="30">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top style="thin">
        <color indexed="64"/>
      </top>
      <bottom style="thin">
        <color rgb="FF000000"/>
      </bottom>
      <diagonal/>
    </border>
    <border>
      <left/>
      <right style="thin">
        <color rgb="FF000000"/>
      </right>
      <top style="thin">
        <color indexed="64"/>
      </top>
      <bottom style="thin">
        <color rgb="FF000000"/>
      </bottom>
      <diagonal/>
    </border>
  </borders>
  <cellStyleXfs count="3">
    <xf numFmtId="0" fontId="0" fillId="0" borderId="0"/>
    <xf numFmtId="0" fontId="1" fillId="0" borderId="0"/>
    <xf numFmtId="164" fontId="44" fillId="0" borderId="0" applyFont="0" applyFill="0" applyBorder="0" applyAlignment="0" applyProtection="0"/>
  </cellStyleXfs>
  <cellXfs count="323">
    <xf numFmtId="0" fontId="0" fillId="0" borderId="0" xfId="0" applyFill="1" applyBorder="1" applyAlignment="1">
      <alignment horizontal="left" vertical="top"/>
    </xf>
    <xf numFmtId="0" fontId="3" fillId="0" borderId="0" xfId="0" applyFont="1" applyFill="1" applyBorder="1" applyAlignment="1">
      <alignment vertical="top" wrapText="1"/>
    </xf>
    <xf numFmtId="0" fontId="3" fillId="0" borderId="0" xfId="0" applyFont="1" applyFill="1" applyBorder="1" applyAlignment="1">
      <alignment horizontal="left" vertical="top"/>
    </xf>
    <xf numFmtId="0" fontId="5" fillId="3" borderId="5" xfId="0" applyFont="1" applyFill="1" applyBorder="1" applyAlignment="1">
      <alignment horizontal="left" vertical="top" wrapText="1"/>
    </xf>
    <xf numFmtId="0" fontId="3" fillId="3" borderId="7" xfId="0" applyFont="1" applyFill="1" applyBorder="1" applyAlignment="1">
      <alignment horizontal="left" vertical="top" wrapText="1"/>
    </xf>
    <xf numFmtId="0" fontId="3" fillId="3" borderId="1" xfId="0" applyFont="1" applyFill="1" applyBorder="1" applyAlignment="1">
      <alignment horizontal="left" vertical="top" wrapText="1" indent="1"/>
    </xf>
    <xf numFmtId="0" fontId="4" fillId="3" borderId="1" xfId="0" applyFont="1" applyFill="1" applyBorder="1" applyAlignment="1">
      <alignment horizontal="center" vertical="top" wrapText="1"/>
    </xf>
    <xf numFmtId="0" fontId="3" fillId="3" borderId="1" xfId="0" applyFont="1" applyFill="1" applyBorder="1" applyAlignment="1">
      <alignment horizontal="center" vertical="top" wrapText="1"/>
    </xf>
    <xf numFmtId="0" fontId="4" fillId="3" borderId="1" xfId="0" applyFont="1" applyFill="1" applyBorder="1" applyAlignment="1">
      <alignment horizontal="right" vertical="top" wrapText="1"/>
    </xf>
    <xf numFmtId="0" fontId="4" fillId="3" borderId="1" xfId="0" applyFont="1" applyFill="1" applyBorder="1" applyAlignment="1">
      <alignment horizontal="left" vertical="top" wrapText="1" indent="1"/>
    </xf>
    <xf numFmtId="0" fontId="3" fillId="0" borderId="1" xfId="0" applyFont="1" applyFill="1" applyBorder="1" applyAlignment="1">
      <alignment horizontal="left" wrapText="1"/>
    </xf>
    <xf numFmtId="0" fontId="3" fillId="5" borderId="1" xfId="0" applyFont="1" applyFill="1" applyBorder="1" applyAlignment="1">
      <alignment horizontal="left" wrapText="1"/>
    </xf>
    <xf numFmtId="0" fontId="6" fillId="5" borderId="1" xfId="0" applyFont="1" applyFill="1" applyBorder="1" applyAlignment="1">
      <alignment horizontal="left" vertical="top" wrapText="1"/>
    </xf>
    <xf numFmtId="0" fontId="3" fillId="0" borderId="1" xfId="0" applyFont="1" applyFill="1" applyBorder="1" applyAlignment="1">
      <alignment horizontal="left" vertical="top" wrapText="1"/>
    </xf>
    <xf numFmtId="0" fontId="3" fillId="0" borderId="1" xfId="0" applyFont="1" applyFill="1" applyBorder="1" applyAlignment="1">
      <alignment horizontal="left" vertical="center" wrapText="1"/>
    </xf>
    <xf numFmtId="9" fontId="7" fillId="0" borderId="1" xfId="0" applyNumberFormat="1" applyFont="1" applyFill="1" applyBorder="1" applyAlignment="1">
      <alignment horizontal="left" vertical="top" shrinkToFit="1"/>
    </xf>
    <xf numFmtId="2" fontId="7" fillId="0" borderId="1" xfId="0" applyNumberFormat="1" applyFont="1" applyFill="1" applyBorder="1" applyAlignment="1">
      <alignment horizontal="center" vertical="center" shrinkToFit="1"/>
    </xf>
    <xf numFmtId="4" fontId="7" fillId="0" borderId="1" xfId="0" applyNumberFormat="1" applyFont="1" applyFill="1" applyBorder="1" applyAlignment="1">
      <alignment horizontal="center" vertical="center" shrinkToFit="1"/>
    </xf>
    <xf numFmtId="0" fontId="3"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9" fillId="6" borderId="1" xfId="0" applyFont="1" applyFill="1" applyBorder="1" applyAlignment="1">
      <alignment horizontal="left" wrapText="1"/>
    </xf>
    <xf numFmtId="0" fontId="10" fillId="6" borderId="1" xfId="0" applyFont="1" applyFill="1" applyBorder="1" applyAlignment="1">
      <alignment horizontal="center" vertical="center"/>
    </xf>
    <xf numFmtId="0" fontId="9" fillId="6" borderId="1" xfId="0" applyFont="1" applyFill="1" applyBorder="1" applyAlignment="1">
      <alignment horizontal="center" vertical="center" wrapText="1"/>
    </xf>
    <xf numFmtId="4" fontId="11" fillId="6" borderId="1" xfId="0" applyNumberFormat="1" applyFont="1" applyFill="1" applyBorder="1" applyAlignment="1">
      <alignment horizontal="center" vertical="center" shrinkToFit="1"/>
    </xf>
    <xf numFmtId="0" fontId="14" fillId="0" borderId="0" xfId="0" applyFont="1" applyFill="1" applyBorder="1" applyAlignment="1">
      <alignment vertical="top" wrapText="1"/>
    </xf>
    <xf numFmtId="0" fontId="14" fillId="0" borderId="0" xfId="0" applyFont="1" applyFill="1" applyBorder="1" applyAlignment="1">
      <alignment horizontal="left" vertical="top"/>
    </xf>
    <xf numFmtId="0" fontId="15" fillId="2" borderId="7" xfId="0" applyFont="1" applyFill="1" applyBorder="1" applyAlignment="1">
      <alignment horizontal="center" vertical="center" wrapText="1"/>
    </xf>
    <xf numFmtId="0" fontId="15" fillId="2" borderId="7" xfId="0" applyFont="1" applyFill="1" applyBorder="1" applyAlignment="1">
      <alignment horizontal="left" vertical="center" wrapText="1"/>
    </xf>
    <xf numFmtId="0" fontId="15" fillId="2" borderId="7" xfId="0" applyFont="1" applyFill="1" applyBorder="1" applyAlignment="1">
      <alignment horizontal="center" vertical="center"/>
    </xf>
    <xf numFmtId="0" fontId="14" fillId="0" borderId="1" xfId="0" applyFont="1" applyFill="1" applyBorder="1" applyAlignment="1">
      <alignment horizontal="left" wrapText="1"/>
    </xf>
    <xf numFmtId="0" fontId="14" fillId="5" borderId="1" xfId="0" applyFont="1" applyFill="1" applyBorder="1" applyAlignment="1">
      <alignment horizontal="left" wrapText="1"/>
    </xf>
    <xf numFmtId="0" fontId="16" fillId="5" borderId="1" xfId="0" applyFont="1" applyFill="1" applyBorder="1" applyAlignment="1">
      <alignment horizontal="left" vertical="top" wrapText="1"/>
    </xf>
    <xf numFmtId="0" fontId="14" fillId="0" borderId="1" xfId="0" applyFont="1" applyFill="1" applyBorder="1" applyAlignment="1">
      <alignment horizontal="left" vertical="top" wrapText="1"/>
    </xf>
    <xf numFmtId="0" fontId="17" fillId="0" borderId="1" xfId="0" applyFont="1" applyFill="1" applyBorder="1" applyAlignment="1">
      <alignment horizontal="left" vertical="top" wrapText="1"/>
    </xf>
    <xf numFmtId="0" fontId="17"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7" fillId="0" borderId="1" xfId="0" applyFont="1" applyFill="1" applyBorder="1" applyAlignment="1">
      <alignment horizontal="center" vertical="top" wrapText="1"/>
    </xf>
    <xf numFmtId="2" fontId="14" fillId="0" borderId="1" xfId="0" applyNumberFormat="1" applyFont="1" applyFill="1" applyBorder="1" applyAlignment="1">
      <alignment horizontal="center" vertical="center" shrinkToFit="1"/>
    </xf>
    <xf numFmtId="0" fontId="18" fillId="0" borderId="1" xfId="0" applyFont="1" applyFill="1" applyBorder="1" applyAlignment="1">
      <alignment horizontal="center" vertical="center" wrapText="1"/>
    </xf>
    <xf numFmtId="0" fontId="16" fillId="0" borderId="1" xfId="0" applyFont="1" applyFill="1" applyBorder="1" applyAlignment="1">
      <alignment horizontal="left" vertical="top" wrapText="1"/>
    </xf>
    <xf numFmtId="2" fontId="19" fillId="0" borderId="1" xfId="0" applyNumberFormat="1" applyFont="1" applyFill="1" applyBorder="1" applyAlignment="1">
      <alignment horizontal="center" vertical="center" shrinkToFit="1"/>
    </xf>
    <xf numFmtId="0" fontId="15"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4" fillId="7" borderId="1" xfId="0" applyFont="1" applyFill="1" applyBorder="1" applyAlignment="1">
      <alignment horizontal="left" wrapText="1"/>
    </xf>
    <xf numFmtId="2" fontId="20" fillId="7" borderId="1" xfId="0" applyNumberFormat="1" applyFont="1" applyFill="1" applyBorder="1" applyAlignment="1">
      <alignment horizontal="center" vertical="center" shrinkToFit="1"/>
    </xf>
    <xf numFmtId="0" fontId="14" fillId="0" borderId="2" xfId="0" applyFont="1" applyFill="1" applyBorder="1" applyAlignment="1">
      <alignment horizontal="left" wrapText="1"/>
    </xf>
    <xf numFmtId="0" fontId="14" fillId="0" borderId="4" xfId="0" applyFont="1" applyFill="1" applyBorder="1" applyAlignment="1">
      <alignment horizontal="left" wrapText="1"/>
    </xf>
    <xf numFmtId="1" fontId="14" fillId="0" borderId="1" xfId="0" applyNumberFormat="1" applyFont="1" applyFill="1" applyBorder="1" applyAlignment="1">
      <alignment horizontal="center" vertical="center" shrinkToFit="1"/>
    </xf>
    <xf numFmtId="0" fontId="17" fillId="0" borderId="1" xfId="0" applyFont="1" applyFill="1" applyBorder="1" applyAlignment="1">
      <alignment horizontal="left" vertical="center" wrapText="1" indent="1"/>
    </xf>
    <xf numFmtId="0" fontId="19" fillId="0" borderId="1" xfId="0" applyFont="1" applyFill="1" applyBorder="1" applyAlignment="1">
      <alignment horizontal="left" vertical="top" wrapText="1"/>
    </xf>
    <xf numFmtId="2" fontId="19" fillId="0" borderId="2" xfId="0" applyNumberFormat="1" applyFont="1" applyFill="1" applyBorder="1" applyAlignment="1">
      <alignment horizontal="center" vertical="center" shrinkToFit="1"/>
    </xf>
    <xf numFmtId="2" fontId="19" fillId="0" borderId="4" xfId="0" applyNumberFormat="1" applyFont="1" applyFill="1" applyBorder="1" applyAlignment="1">
      <alignment horizontal="center" vertical="center" shrinkToFit="1"/>
    </xf>
    <xf numFmtId="0" fontId="21" fillId="0" borderId="1" xfId="0" applyFont="1" applyFill="1" applyBorder="1" applyAlignment="1">
      <alignment horizontal="left" wrapText="1"/>
    </xf>
    <xf numFmtId="0" fontId="19" fillId="0" borderId="1" xfId="0" applyFont="1" applyFill="1" applyBorder="1" applyAlignment="1">
      <alignment horizontal="center" vertical="center" wrapText="1"/>
    </xf>
    <xf numFmtId="0" fontId="17" fillId="0" borderId="1" xfId="0" applyFont="1" applyFill="1" applyBorder="1" applyAlignment="1">
      <alignment horizontal="right" vertical="top" wrapText="1"/>
    </xf>
    <xf numFmtId="0" fontId="22" fillId="0" borderId="1" xfId="0" applyFont="1" applyFill="1" applyBorder="1" applyAlignment="1">
      <alignment horizontal="left" wrapText="1"/>
    </xf>
    <xf numFmtId="0" fontId="17" fillId="0" borderId="1" xfId="0" applyFont="1" applyFill="1" applyBorder="1" applyAlignment="1">
      <alignment horizontal="left" vertical="center" wrapText="1"/>
    </xf>
    <xf numFmtId="0" fontId="14" fillId="0" borderId="5" xfId="0" applyFont="1" applyFill="1" applyBorder="1" applyAlignment="1">
      <alignment horizontal="center" vertical="center" wrapText="1"/>
    </xf>
    <xf numFmtId="0" fontId="19" fillId="0" borderId="2" xfId="0" applyFont="1" applyFill="1" applyBorder="1" applyAlignment="1">
      <alignment horizontal="left" wrapText="1"/>
    </xf>
    <xf numFmtId="0" fontId="19" fillId="0" borderId="15" xfId="0" applyFont="1" applyFill="1" applyBorder="1" applyAlignment="1">
      <alignment horizontal="center" vertical="center" wrapText="1"/>
    </xf>
    <xf numFmtId="0" fontId="14" fillId="5" borderId="1" xfId="0" applyFont="1" applyFill="1" applyBorder="1" applyAlignment="1">
      <alignment horizontal="center" vertical="center" wrapText="1"/>
    </xf>
    <xf numFmtId="2" fontId="14" fillId="0" borderId="4" xfId="0" applyNumberFormat="1" applyFont="1" applyFill="1" applyBorder="1" applyAlignment="1">
      <alignment horizontal="center" vertical="center" shrinkToFit="1"/>
    </xf>
    <xf numFmtId="0" fontId="14" fillId="0" borderId="0" xfId="0" applyFont="1" applyFill="1" applyBorder="1" applyAlignment="1">
      <alignment horizontal="center" vertical="center" wrapText="1"/>
    </xf>
    <xf numFmtId="0" fontId="14" fillId="0" borderId="0" xfId="0" applyFont="1" applyFill="1" applyBorder="1" applyAlignment="1">
      <alignment horizontal="left" vertical="top" wrapText="1"/>
    </xf>
    <xf numFmtId="0" fontId="17" fillId="0" borderId="1" xfId="0" applyFont="1" applyFill="1" applyBorder="1" applyAlignment="1">
      <alignment horizontal="right" vertical="top" wrapText="1" indent="1"/>
    </xf>
    <xf numFmtId="0" fontId="28" fillId="0" borderId="1" xfId="0" applyFont="1" applyFill="1" applyBorder="1" applyAlignment="1">
      <alignment horizontal="left" vertical="top" wrapText="1" indent="1"/>
    </xf>
    <xf numFmtId="0" fontId="28" fillId="0" borderId="1" xfId="0" applyFont="1" applyFill="1" applyBorder="1" applyAlignment="1">
      <alignment horizontal="left" vertical="top" wrapText="1" indent="4"/>
    </xf>
    <xf numFmtId="0" fontId="29" fillId="0" borderId="5" xfId="0" applyFont="1" applyFill="1" applyBorder="1" applyAlignment="1">
      <alignment horizontal="left" vertical="top" wrapText="1"/>
    </xf>
    <xf numFmtId="165" fontId="30" fillId="0" borderId="5" xfId="0" applyNumberFormat="1" applyFont="1" applyFill="1" applyBorder="1" applyAlignment="1">
      <alignment horizontal="left" vertical="top" shrinkToFit="1"/>
    </xf>
    <xf numFmtId="0" fontId="31" fillId="0" borderId="15" xfId="0" applyFont="1" applyFill="1" applyBorder="1" applyAlignment="1">
      <alignment horizontal="center" vertical="center" wrapText="1"/>
    </xf>
    <xf numFmtId="0" fontId="20" fillId="0" borderId="15" xfId="0" applyFont="1" applyFill="1" applyBorder="1" applyAlignment="1">
      <alignment horizontal="center" vertical="center" wrapText="1"/>
    </xf>
    <xf numFmtId="0" fontId="29" fillId="0" borderId="1" xfId="0" applyFont="1" applyFill="1" applyBorder="1" applyAlignment="1">
      <alignment horizontal="left" vertical="top" wrapText="1"/>
    </xf>
    <xf numFmtId="0" fontId="29" fillId="0" borderId="1" xfId="0" applyFont="1" applyFill="1" applyBorder="1" applyAlignment="1">
      <alignment horizontal="center" vertical="top" wrapText="1"/>
    </xf>
    <xf numFmtId="0" fontId="29" fillId="0" borderId="7" xfId="0" applyFont="1" applyFill="1" applyBorder="1" applyAlignment="1">
      <alignment horizontal="left" vertical="top" wrapText="1" indent="1"/>
    </xf>
    <xf numFmtId="1" fontId="32" fillId="0" borderId="1" xfId="0" applyNumberFormat="1" applyFont="1" applyFill="1" applyBorder="1" applyAlignment="1">
      <alignment horizontal="center" vertical="top" shrinkToFit="1"/>
    </xf>
    <xf numFmtId="4" fontId="32" fillId="0" borderId="1" xfId="0" applyNumberFormat="1" applyFont="1" applyFill="1" applyBorder="1" applyAlignment="1">
      <alignment horizontal="right" vertical="top" shrinkToFit="1"/>
    </xf>
    <xf numFmtId="0" fontId="14" fillId="0" borderId="5" xfId="0" applyFont="1" applyFill="1" applyBorder="1" applyAlignment="1">
      <alignment horizontal="left" wrapText="1"/>
    </xf>
    <xf numFmtId="0" fontId="14" fillId="8" borderId="1" xfId="0" applyFont="1" applyFill="1" applyBorder="1" applyAlignment="1">
      <alignment horizontal="left" wrapText="1"/>
    </xf>
    <xf numFmtId="0" fontId="16" fillId="8" borderId="1" xfId="0" applyFont="1" applyFill="1" applyBorder="1" applyAlignment="1">
      <alignment horizontal="left" vertical="top" wrapText="1"/>
    </xf>
    <xf numFmtId="0" fontId="19" fillId="8" borderId="2" xfId="0" applyFont="1" applyFill="1" applyBorder="1" applyAlignment="1">
      <alignment horizontal="left" wrapText="1"/>
    </xf>
    <xf numFmtId="0" fontId="19" fillId="8" borderId="15" xfId="0" applyFont="1" applyFill="1" applyBorder="1" applyAlignment="1">
      <alignment horizontal="center" vertical="center" wrapText="1"/>
    </xf>
    <xf numFmtId="2" fontId="19" fillId="8" borderId="4" xfId="0" applyNumberFormat="1" applyFont="1" applyFill="1" applyBorder="1" applyAlignment="1">
      <alignment horizontal="center" vertical="center" shrinkToFit="1"/>
    </xf>
    <xf numFmtId="0" fontId="19" fillId="8" borderId="1" xfId="0" applyFont="1" applyFill="1" applyBorder="1" applyAlignment="1">
      <alignment horizontal="center" vertical="center" wrapText="1"/>
    </xf>
    <xf numFmtId="0" fontId="14" fillId="8" borderId="0" xfId="0" applyFont="1" applyFill="1" applyBorder="1" applyAlignment="1">
      <alignment horizontal="left" vertical="top"/>
    </xf>
    <xf numFmtId="0" fontId="15" fillId="8" borderId="2" xfId="0" applyFont="1" applyFill="1" applyBorder="1" applyAlignment="1">
      <alignment horizontal="center" vertical="center" wrapText="1"/>
    </xf>
    <xf numFmtId="0" fontId="15" fillId="8" borderId="4" xfId="0" applyFont="1" applyFill="1" applyBorder="1" applyAlignment="1">
      <alignment horizontal="center" vertical="center" wrapText="1"/>
    </xf>
    <xf numFmtId="2" fontId="20" fillId="8" borderId="1" xfId="0" applyNumberFormat="1" applyFont="1" applyFill="1" applyBorder="1" applyAlignment="1">
      <alignment horizontal="center" vertical="center" shrinkToFit="1"/>
    </xf>
    <xf numFmtId="0" fontId="14" fillId="8" borderId="1" xfId="0" applyFont="1" applyFill="1" applyBorder="1" applyAlignment="1">
      <alignment horizontal="left" vertical="top" wrapText="1"/>
    </xf>
    <xf numFmtId="0" fontId="17" fillId="8" borderId="1" xfId="0" applyFont="1" applyFill="1" applyBorder="1" applyAlignment="1">
      <alignment horizontal="left" vertical="top" wrapText="1"/>
    </xf>
    <xf numFmtId="2" fontId="14" fillId="8" borderId="2" xfId="0" applyNumberFormat="1" applyFont="1" applyFill="1" applyBorder="1" applyAlignment="1">
      <alignment horizontal="center" vertical="center" shrinkToFit="1"/>
    </xf>
    <xf numFmtId="2" fontId="14" fillId="8" borderId="4" xfId="0" applyNumberFormat="1" applyFont="1" applyFill="1" applyBorder="1" applyAlignment="1">
      <alignment horizontal="center" vertical="center" shrinkToFit="1"/>
    </xf>
    <xf numFmtId="2" fontId="14" fillId="8" borderId="1" xfId="0" applyNumberFormat="1" applyFont="1" applyFill="1" applyBorder="1" applyAlignment="1">
      <alignment horizontal="center" vertical="center" shrinkToFit="1"/>
    </xf>
    <xf numFmtId="0" fontId="16" fillId="0" borderId="2" xfId="0" applyFont="1" applyFill="1" applyBorder="1" applyAlignment="1">
      <alignment horizontal="left" vertical="top" wrapText="1"/>
    </xf>
    <xf numFmtId="0" fontId="14" fillId="7" borderId="7" xfId="0" applyFont="1" applyFill="1" applyBorder="1" applyAlignment="1">
      <alignment horizontal="left" wrapText="1"/>
    </xf>
    <xf numFmtId="0" fontId="19" fillId="0" borderId="15" xfId="0" applyFont="1" applyFill="1" applyBorder="1" applyAlignment="1">
      <alignment horizontal="left" wrapText="1"/>
    </xf>
    <xf numFmtId="0" fontId="19" fillId="0" borderId="2" xfId="0" applyFont="1" applyFill="1" applyBorder="1" applyAlignment="1">
      <alignment horizontal="left" vertical="top" wrapText="1"/>
    </xf>
    <xf numFmtId="2" fontId="19" fillId="0" borderId="15" xfId="0" applyNumberFormat="1" applyFont="1" applyFill="1" applyBorder="1" applyAlignment="1">
      <alignment horizontal="center" vertical="center" shrinkToFit="1"/>
    </xf>
    <xf numFmtId="2" fontId="19" fillId="8" borderId="15" xfId="0" applyNumberFormat="1" applyFont="1" applyFill="1" applyBorder="1" applyAlignment="1">
      <alignment horizontal="center" vertical="center" shrinkToFit="1"/>
    </xf>
    <xf numFmtId="0" fontId="14" fillId="8" borderId="2" xfId="0" applyFont="1" applyFill="1" applyBorder="1" applyAlignment="1">
      <alignment horizontal="left" wrapText="1"/>
    </xf>
    <xf numFmtId="2" fontId="20" fillId="8" borderId="4" xfId="0" applyNumberFormat="1" applyFont="1" applyFill="1" applyBorder="1" applyAlignment="1">
      <alignment horizontal="center" vertical="center" shrinkToFit="1"/>
    </xf>
    <xf numFmtId="0" fontId="14" fillId="5" borderId="7" xfId="0" applyFont="1" applyFill="1" applyBorder="1" applyAlignment="1">
      <alignment horizontal="left" wrapText="1"/>
    </xf>
    <xf numFmtId="0" fontId="15" fillId="8" borderId="15" xfId="0" applyFont="1" applyFill="1" applyBorder="1" applyAlignment="1">
      <alignment horizontal="center" vertical="center" wrapText="1"/>
    </xf>
    <xf numFmtId="0" fontId="14" fillId="7" borderId="5" xfId="0" applyFont="1" applyFill="1" applyBorder="1" applyAlignment="1">
      <alignment horizontal="left" wrapText="1"/>
    </xf>
    <xf numFmtId="1" fontId="14" fillId="0" borderId="7" xfId="0" applyNumberFormat="1" applyFont="1" applyFill="1" applyBorder="1" applyAlignment="1">
      <alignment horizontal="center" vertical="center" shrinkToFit="1"/>
    </xf>
    <xf numFmtId="0" fontId="14" fillId="0" borderId="7" xfId="0" applyFont="1" applyFill="1" applyBorder="1" applyAlignment="1">
      <alignment horizontal="center" vertical="center" wrapText="1"/>
    </xf>
    <xf numFmtId="0" fontId="17" fillId="0" borderId="2" xfId="0" applyFont="1" applyFill="1" applyBorder="1" applyAlignment="1">
      <alignment horizontal="right" vertical="top" wrapText="1"/>
    </xf>
    <xf numFmtId="2" fontId="20" fillId="0" borderId="4" xfId="0" applyNumberFormat="1" applyFont="1" applyFill="1" applyBorder="1" applyAlignment="1">
      <alignment horizontal="center" vertical="center" shrinkToFit="1"/>
    </xf>
    <xf numFmtId="2" fontId="14" fillId="0" borderId="7" xfId="0" applyNumberFormat="1" applyFont="1" applyFill="1" applyBorder="1" applyAlignment="1">
      <alignment horizontal="center" vertical="center" shrinkToFit="1"/>
    </xf>
    <xf numFmtId="0" fontId="15" fillId="0" borderId="15" xfId="0" applyFont="1" applyFill="1" applyBorder="1" applyAlignment="1">
      <alignment horizontal="center" vertical="center" wrapText="1"/>
    </xf>
    <xf numFmtId="0" fontId="16" fillId="5" borderId="7" xfId="0" applyFont="1" applyFill="1" applyBorder="1" applyAlignment="1">
      <alignment horizontal="left" vertical="top" wrapText="1"/>
    </xf>
    <xf numFmtId="0" fontId="14" fillId="5" borderId="7" xfId="0" applyFont="1" applyFill="1" applyBorder="1" applyAlignment="1">
      <alignment horizontal="center" vertical="center" wrapText="1"/>
    </xf>
    <xf numFmtId="0" fontId="14" fillId="8" borderId="7" xfId="0" applyFont="1" applyFill="1" applyBorder="1" applyAlignment="1">
      <alignment horizontal="center" vertical="center" wrapText="1"/>
    </xf>
    <xf numFmtId="0" fontId="14" fillId="8" borderId="1" xfId="0" applyFont="1" applyFill="1" applyBorder="1" applyAlignment="1">
      <alignment horizontal="center" vertical="center" wrapText="1"/>
    </xf>
    <xf numFmtId="0" fontId="14" fillId="0" borderId="2" xfId="0" applyFont="1" applyFill="1" applyBorder="1" applyAlignment="1">
      <alignment horizontal="left" vertical="center" wrapText="1"/>
    </xf>
    <xf numFmtId="0" fontId="14" fillId="0" borderId="2" xfId="0" applyFont="1" applyFill="1" applyBorder="1" applyAlignment="1">
      <alignment horizontal="left" vertical="top" wrapText="1"/>
    </xf>
    <xf numFmtId="2" fontId="14" fillId="0" borderId="5" xfId="0" applyNumberFormat="1" applyFont="1" applyFill="1" applyBorder="1" applyAlignment="1">
      <alignment horizontal="center" vertical="center" shrinkToFit="1"/>
    </xf>
    <xf numFmtId="2" fontId="14" fillId="0" borderId="15" xfId="0" applyNumberFormat="1" applyFont="1" applyFill="1" applyBorder="1" applyAlignment="1">
      <alignment horizontal="center" vertical="center" shrinkToFit="1"/>
    </xf>
    <xf numFmtId="0" fontId="14" fillId="0" borderId="15" xfId="0" applyFont="1" applyFill="1" applyBorder="1" applyAlignment="1">
      <alignment wrapText="1"/>
    </xf>
    <xf numFmtId="0" fontId="19" fillId="8" borderId="2" xfId="0" applyFont="1" applyFill="1" applyBorder="1" applyAlignment="1">
      <alignment horizontal="left" vertical="top" wrapText="1"/>
    </xf>
    <xf numFmtId="0" fontId="14" fillId="0" borderId="15" xfId="0" applyFont="1" applyFill="1" applyBorder="1" applyAlignment="1">
      <alignment horizontal="center" vertical="center" wrapText="1"/>
    </xf>
    <xf numFmtId="0" fontId="14" fillId="0" borderId="8" xfId="0" applyFont="1" applyFill="1" applyBorder="1" applyAlignment="1">
      <alignment horizontal="left" wrapText="1"/>
    </xf>
    <xf numFmtId="0" fontId="14" fillId="0" borderId="17" xfId="0" applyFont="1" applyFill="1" applyBorder="1" applyAlignment="1">
      <alignment horizontal="center" vertical="center" wrapText="1"/>
    </xf>
    <xf numFmtId="0" fontId="34" fillId="0" borderId="1" xfId="0" applyFont="1" applyFill="1" applyBorder="1" applyAlignment="1">
      <alignment horizontal="center" vertical="top" wrapText="1"/>
    </xf>
    <xf numFmtId="0" fontId="17" fillId="0" borderId="5" xfId="0" applyFont="1" applyFill="1" applyBorder="1" applyAlignment="1">
      <alignment horizontal="left" vertical="top" wrapText="1"/>
    </xf>
    <xf numFmtId="0" fontId="34" fillId="0" borderId="2" xfId="0" applyFont="1" applyFill="1" applyBorder="1" applyAlignment="1">
      <alignment horizontal="center" vertical="top" wrapText="1"/>
    </xf>
    <xf numFmtId="2" fontId="14" fillId="8" borderId="5" xfId="0" applyNumberFormat="1" applyFont="1" applyFill="1" applyBorder="1" applyAlignment="1">
      <alignment horizontal="center" vertical="center" shrinkToFit="1"/>
    </xf>
    <xf numFmtId="0" fontId="14" fillId="7" borderId="1" xfId="0" applyFont="1" applyFill="1" applyBorder="1" applyAlignment="1">
      <alignment horizontal="center" vertical="center" wrapText="1"/>
    </xf>
    <xf numFmtId="0" fontId="18" fillId="8" borderId="1" xfId="0" applyFont="1" applyFill="1" applyBorder="1" applyAlignment="1">
      <alignment horizontal="center" vertical="center" wrapText="1"/>
    </xf>
    <xf numFmtId="0" fontId="14" fillId="0" borderId="2" xfId="0" applyFont="1" applyFill="1" applyBorder="1" applyAlignment="1">
      <alignment horizontal="left" wrapText="1"/>
    </xf>
    <xf numFmtId="0" fontId="14" fillId="8" borderId="15" xfId="0" applyFont="1" applyFill="1" applyBorder="1" applyAlignment="1">
      <alignment horizontal="center" vertical="center" wrapText="1"/>
    </xf>
    <xf numFmtId="0" fontId="20" fillId="7" borderId="5" xfId="0" applyFont="1" applyFill="1" applyBorder="1" applyAlignment="1">
      <alignment horizontal="left" vertical="center" wrapText="1"/>
    </xf>
    <xf numFmtId="2" fontId="20" fillId="7" borderId="5" xfId="0" applyNumberFormat="1" applyFont="1" applyFill="1" applyBorder="1" applyAlignment="1">
      <alignment horizontal="center" vertical="center" shrinkToFit="1"/>
    </xf>
    <xf numFmtId="0" fontId="14" fillId="7" borderId="5" xfId="0" applyFont="1" applyFill="1" applyBorder="1" applyAlignment="1">
      <alignment horizontal="center" vertical="center" wrapText="1"/>
    </xf>
    <xf numFmtId="0" fontId="14" fillId="0" borderId="14" xfId="0" applyFont="1" applyFill="1" applyBorder="1" applyAlignment="1">
      <alignment horizontal="left" wrapText="1"/>
    </xf>
    <xf numFmtId="0" fontId="14" fillId="0" borderId="7" xfId="0" applyFont="1" applyFill="1" applyBorder="1" applyAlignment="1">
      <alignment horizontal="left" wrapText="1"/>
    </xf>
    <xf numFmtId="0" fontId="14" fillId="8" borderId="15" xfId="0" applyFont="1" applyFill="1" applyBorder="1" applyAlignment="1">
      <alignment horizontal="left" wrapText="1"/>
    </xf>
    <xf numFmtId="0" fontId="20" fillId="8" borderId="15" xfId="0" applyFont="1" applyFill="1" applyBorder="1" applyAlignment="1">
      <alignment horizontal="left" vertical="center" wrapText="1"/>
    </xf>
    <xf numFmtId="2" fontId="20" fillId="8" borderId="15" xfId="0" applyNumberFormat="1" applyFont="1" applyFill="1" applyBorder="1" applyAlignment="1">
      <alignment horizontal="center" vertical="center" shrinkToFit="1"/>
    </xf>
    <xf numFmtId="0" fontId="36" fillId="0" borderId="15" xfId="0" applyFont="1" applyBorder="1" applyAlignment="1">
      <alignment horizontal="left" vertical="top" wrapText="1"/>
    </xf>
    <xf numFmtId="0" fontId="14" fillId="7" borderId="15" xfId="0" applyFont="1" applyFill="1" applyBorder="1" applyAlignment="1">
      <alignment horizontal="left" wrapText="1"/>
    </xf>
    <xf numFmtId="0" fontId="20" fillId="7" borderId="15" xfId="0" applyFont="1" applyFill="1" applyBorder="1" applyAlignment="1">
      <alignment horizontal="left" vertical="center" wrapText="1"/>
    </xf>
    <xf numFmtId="2" fontId="20" fillId="7" borderId="15" xfId="0" applyNumberFormat="1" applyFont="1" applyFill="1" applyBorder="1" applyAlignment="1">
      <alignment horizontal="center" vertical="center" shrinkToFit="1"/>
    </xf>
    <xf numFmtId="0" fontId="14" fillId="7" borderId="15" xfId="0" applyFont="1" applyFill="1" applyBorder="1" applyAlignment="1">
      <alignment horizontal="center" vertical="center" wrapText="1"/>
    </xf>
    <xf numFmtId="0" fontId="35" fillId="0" borderId="14" xfId="0" applyFont="1" applyFill="1" applyBorder="1" applyAlignment="1">
      <alignment horizontal="left" wrapText="1"/>
    </xf>
    <xf numFmtId="0" fontId="21" fillId="0" borderId="5" xfId="0" applyFont="1" applyFill="1" applyBorder="1" applyAlignment="1">
      <alignment horizontal="left" wrapText="1"/>
    </xf>
    <xf numFmtId="0" fontId="14" fillId="8" borderId="12" xfId="0" applyFont="1" applyFill="1" applyBorder="1" applyAlignment="1">
      <alignment horizontal="left" wrapText="1"/>
    </xf>
    <xf numFmtId="0" fontId="15" fillId="8" borderId="25" xfId="0" applyFont="1" applyFill="1" applyBorder="1" applyAlignment="1">
      <alignment horizontal="center" vertical="center" wrapText="1"/>
    </xf>
    <xf numFmtId="2" fontId="20" fillId="8" borderId="14" xfId="0" applyNumberFormat="1" applyFont="1" applyFill="1" applyBorder="1" applyAlignment="1">
      <alignment horizontal="center" vertical="center" shrinkToFit="1"/>
    </xf>
    <xf numFmtId="0" fontId="14" fillId="0" borderId="25" xfId="0" applyFont="1" applyFill="1" applyBorder="1" applyAlignment="1">
      <alignment horizontal="center" vertical="center" wrapText="1"/>
    </xf>
    <xf numFmtId="1" fontId="19" fillId="0" borderId="1" xfId="0" applyNumberFormat="1" applyFont="1" applyFill="1" applyBorder="1" applyAlignment="1">
      <alignment horizontal="center" vertical="center" shrinkToFit="1"/>
    </xf>
    <xf numFmtId="1" fontId="23" fillId="0" borderId="1" xfId="0" applyNumberFormat="1" applyFont="1" applyFill="1" applyBorder="1" applyAlignment="1">
      <alignment horizontal="center" vertical="center" shrinkToFit="1"/>
    </xf>
    <xf numFmtId="1" fontId="23" fillId="0" borderId="5" xfId="0" applyNumberFormat="1" applyFont="1" applyFill="1" applyBorder="1" applyAlignment="1">
      <alignment horizontal="center" vertical="center" shrinkToFit="1"/>
    </xf>
    <xf numFmtId="1" fontId="20" fillId="0" borderId="1" xfId="0" applyNumberFormat="1" applyFont="1" applyFill="1" applyBorder="1" applyAlignment="1">
      <alignment horizontal="center" vertical="center" shrinkToFit="1"/>
    </xf>
    <xf numFmtId="0" fontId="38" fillId="0" borderId="15" xfId="0" applyFont="1" applyBorder="1" applyAlignment="1">
      <alignment horizontal="left" vertical="top" wrapText="1"/>
    </xf>
    <xf numFmtId="0" fontId="40" fillId="0" borderId="1" xfId="0" applyFont="1" applyFill="1" applyBorder="1" applyAlignment="1">
      <alignment horizontal="left" vertical="center" wrapText="1"/>
    </xf>
    <xf numFmtId="9" fontId="40" fillId="0" borderId="1" xfId="0" applyNumberFormat="1" applyFont="1" applyFill="1" applyBorder="1" applyAlignment="1">
      <alignment horizontal="left" vertical="top" shrinkToFit="1"/>
    </xf>
    <xf numFmtId="0" fontId="40" fillId="0" borderId="1" xfId="0" applyFont="1" applyFill="1" applyBorder="1" applyAlignment="1">
      <alignment horizontal="center" vertical="center" wrapText="1"/>
    </xf>
    <xf numFmtId="0" fontId="41" fillId="0" borderId="1" xfId="0" applyFont="1" applyFill="1" applyBorder="1" applyAlignment="1">
      <alignment horizontal="center" vertical="center" wrapText="1"/>
    </xf>
    <xf numFmtId="0" fontId="40" fillId="0" borderId="0" xfId="0" applyFont="1" applyFill="1" applyBorder="1" applyAlignment="1">
      <alignment horizontal="left" vertical="top"/>
    </xf>
    <xf numFmtId="0" fontId="40" fillId="0" borderId="1" xfId="0" applyFont="1" applyFill="1" applyBorder="1" applyAlignment="1">
      <alignment horizontal="left" vertical="top" wrapText="1"/>
    </xf>
    <xf numFmtId="2" fontId="40" fillId="0" borderId="1" xfId="0" applyNumberFormat="1" applyFont="1" applyFill="1" applyBorder="1" applyAlignment="1">
      <alignment horizontal="right" vertical="top" shrinkToFit="1"/>
    </xf>
    <xf numFmtId="2" fontId="40" fillId="0" borderId="1" xfId="0" applyNumberFormat="1" applyFont="1" applyFill="1" applyBorder="1" applyAlignment="1">
      <alignment horizontal="center" vertical="top" shrinkToFit="1"/>
    </xf>
    <xf numFmtId="0" fontId="40" fillId="0" borderId="1" xfId="0" applyFont="1" applyFill="1" applyBorder="1" applyAlignment="1">
      <alignment horizontal="left" wrapText="1"/>
    </xf>
    <xf numFmtId="2" fontId="40" fillId="0" borderId="1" xfId="0" applyNumberFormat="1" applyFont="1" applyFill="1" applyBorder="1" applyAlignment="1">
      <alignment horizontal="center" vertical="center" shrinkToFit="1"/>
    </xf>
    <xf numFmtId="0" fontId="40" fillId="5" borderId="1" xfId="0" applyFont="1" applyFill="1" applyBorder="1" applyAlignment="1">
      <alignment horizontal="left" wrapText="1"/>
    </xf>
    <xf numFmtId="2" fontId="40" fillId="0" borderId="1" xfId="0" applyNumberFormat="1" applyFont="1" applyFill="1" applyBorder="1" applyAlignment="1">
      <alignment horizontal="center" vertical="center" wrapText="1"/>
    </xf>
    <xf numFmtId="2" fontId="40" fillId="5" borderId="1" xfId="0" applyNumberFormat="1" applyFont="1" applyFill="1" applyBorder="1" applyAlignment="1">
      <alignment horizontal="center" vertical="center" wrapText="1"/>
    </xf>
    <xf numFmtId="0" fontId="41" fillId="0" borderId="1" xfId="0" applyFont="1" applyFill="1" applyBorder="1" applyAlignment="1">
      <alignment horizontal="left" vertical="top" wrapText="1"/>
    </xf>
    <xf numFmtId="1" fontId="40" fillId="0" borderId="1" xfId="0" applyNumberFormat="1" applyFont="1" applyFill="1" applyBorder="1" applyAlignment="1">
      <alignment horizontal="center" vertical="top" shrinkToFit="1"/>
    </xf>
    <xf numFmtId="0" fontId="42" fillId="0" borderId="1" xfId="0" applyFont="1" applyFill="1" applyBorder="1" applyAlignment="1">
      <alignment horizontal="center" vertical="top" wrapText="1"/>
    </xf>
    <xf numFmtId="0" fontId="42" fillId="0" borderId="1" xfId="0" applyFont="1" applyFill="1" applyBorder="1" applyAlignment="1">
      <alignment horizontal="left" vertical="top" wrapText="1"/>
    </xf>
    <xf numFmtId="0" fontId="42" fillId="0" borderId="0" xfId="0" applyFont="1" applyFill="1" applyBorder="1" applyAlignment="1">
      <alignment horizontal="left" vertical="top" wrapText="1"/>
    </xf>
    <xf numFmtId="1" fontId="40" fillId="0" borderId="1" xfId="0" applyNumberFormat="1" applyFont="1" applyFill="1" applyBorder="1" applyAlignment="1">
      <alignment horizontal="center" vertical="center" shrinkToFit="1"/>
    </xf>
    <xf numFmtId="0" fontId="42" fillId="0" borderId="1" xfId="0" applyFont="1" applyFill="1" applyBorder="1" applyAlignment="1">
      <alignment horizontal="center" vertical="center" wrapText="1"/>
    </xf>
    <xf numFmtId="0" fontId="42" fillId="5" borderId="1" xfId="0" applyFont="1" applyFill="1" applyBorder="1" applyAlignment="1">
      <alignment horizontal="left" vertical="top" wrapText="1"/>
    </xf>
    <xf numFmtId="4" fontId="40" fillId="0" borderId="1" xfId="0" applyNumberFormat="1" applyFont="1" applyFill="1" applyBorder="1" applyAlignment="1">
      <alignment horizontal="right" vertical="top" shrinkToFit="1"/>
    </xf>
    <xf numFmtId="2" fontId="40" fillId="0" borderId="1" xfId="0" applyNumberFormat="1" applyFont="1" applyFill="1" applyBorder="1" applyAlignment="1">
      <alignment horizontal="left" vertical="top" indent="1" shrinkToFit="1"/>
    </xf>
    <xf numFmtId="0" fontId="19" fillId="0" borderId="0" xfId="0" applyFont="1" applyFill="1" applyBorder="1" applyAlignment="1">
      <alignment horizontal="left" vertical="top"/>
    </xf>
    <xf numFmtId="0" fontId="19" fillId="0" borderId="1" xfId="0" applyFont="1" applyFill="1" applyBorder="1" applyAlignment="1">
      <alignment horizontal="left" wrapText="1"/>
    </xf>
    <xf numFmtId="0" fontId="19" fillId="7" borderId="5" xfId="0" applyFont="1" applyFill="1" applyBorder="1" applyAlignment="1">
      <alignment horizontal="center" vertical="center" wrapText="1"/>
    </xf>
    <xf numFmtId="0" fontId="19" fillId="7" borderId="5" xfId="0" applyFont="1" applyFill="1" applyBorder="1" applyAlignment="1">
      <alignment horizontal="left" wrapText="1"/>
    </xf>
    <xf numFmtId="1" fontId="19" fillId="0" borderId="5" xfId="0" applyNumberFormat="1" applyFont="1" applyFill="1" applyBorder="1" applyAlignment="1">
      <alignment horizontal="center" vertical="center" shrinkToFit="1"/>
    </xf>
    <xf numFmtId="0" fontId="19" fillId="0" borderId="5" xfId="0" applyFont="1" applyFill="1" applyBorder="1" applyAlignment="1">
      <alignment horizontal="left" vertical="top" wrapText="1"/>
    </xf>
    <xf numFmtId="0" fontId="16" fillId="0" borderId="5" xfId="0" applyFont="1" applyFill="1" applyBorder="1" applyAlignment="1">
      <alignment horizontal="center" vertical="top" wrapText="1"/>
    </xf>
    <xf numFmtId="0" fontId="19" fillId="0" borderId="5" xfId="0" applyFont="1" applyFill="1" applyBorder="1" applyAlignment="1">
      <alignment horizontal="left" vertical="center" wrapText="1"/>
    </xf>
    <xf numFmtId="0" fontId="19" fillId="0" borderId="5" xfId="0" applyFont="1" applyFill="1" applyBorder="1" applyAlignment="1">
      <alignment horizontal="center" vertical="center" wrapText="1"/>
    </xf>
    <xf numFmtId="1" fontId="19" fillId="0" borderId="15" xfId="0" applyNumberFormat="1" applyFont="1" applyFill="1" applyBorder="1" applyAlignment="1">
      <alignment horizontal="center" vertical="center" shrinkToFit="1"/>
    </xf>
    <xf numFmtId="0" fontId="19" fillId="0" borderId="15" xfId="0" applyFont="1" applyFill="1" applyBorder="1" applyAlignment="1">
      <alignment horizontal="left" vertical="top" wrapText="1"/>
    </xf>
    <xf numFmtId="0" fontId="16" fillId="0" borderId="15" xfId="0" applyFont="1" applyFill="1" applyBorder="1" applyAlignment="1">
      <alignment horizontal="center" vertical="top" wrapText="1"/>
    </xf>
    <xf numFmtId="0" fontId="19" fillId="0" borderId="15" xfId="0" applyFont="1" applyFill="1" applyBorder="1" applyAlignment="1">
      <alignment horizontal="left" vertical="center" wrapText="1"/>
    </xf>
    <xf numFmtId="2" fontId="7" fillId="8" borderId="1" xfId="0" applyNumberFormat="1" applyFont="1" applyFill="1" applyBorder="1" applyAlignment="1">
      <alignment horizontal="center" vertical="center" shrinkToFit="1"/>
    </xf>
    <xf numFmtId="0" fontId="38" fillId="8" borderId="15" xfId="0" applyFont="1" applyFill="1" applyBorder="1" applyAlignment="1">
      <alignment horizontal="left" vertical="top" wrapText="1"/>
    </xf>
    <xf numFmtId="0" fontId="8" fillId="8" borderId="1" xfId="0" applyFont="1" applyFill="1" applyBorder="1" applyAlignment="1">
      <alignment horizontal="center" vertical="center" wrapText="1"/>
    </xf>
    <xf numFmtId="1" fontId="19" fillId="8" borderId="1" xfId="0" applyNumberFormat="1" applyFont="1" applyFill="1" applyBorder="1" applyAlignment="1">
      <alignment horizontal="center" vertical="center" shrinkToFit="1"/>
    </xf>
    <xf numFmtId="0" fontId="19" fillId="8" borderId="1" xfId="0" applyFont="1" applyFill="1" applyBorder="1" applyAlignment="1">
      <alignment horizontal="left" vertical="top" wrapText="1"/>
    </xf>
    <xf numFmtId="0" fontId="16" fillId="8" borderId="1" xfId="0" applyFont="1" applyFill="1" applyBorder="1" applyAlignment="1">
      <alignment horizontal="center" vertical="top" wrapText="1"/>
    </xf>
    <xf numFmtId="0" fontId="19" fillId="8" borderId="1" xfId="0" applyFont="1" applyFill="1" applyBorder="1" applyAlignment="1">
      <alignment horizontal="left" vertical="center" wrapText="1"/>
    </xf>
    <xf numFmtId="0" fontId="19" fillId="8" borderId="0" xfId="0" applyFont="1" applyFill="1" applyBorder="1" applyAlignment="1">
      <alignment horizontal="left" vertical="top"/>
    </xf>
    <xf numFmtId="0" fontId="15" fillId="8" borderId="0" xfId="0" applyFont="1" applyFill="1" applyBorder="1" applyAlignment="1">
      <alignment horizontal="left" vertical="top"/>
    </xf>
    <xf numFmtId="2" fontId="7" fillId="0" borderId="1" xfId="0" applyNumberFormat="1" applyFont="1" applyFill="1" applyBorder="1" applyAlignment="1">
      <alignment horizontal="center" vertical="center" wrapText="1"/>
    </xf>
    <xf numFmtId="0" fontId="18" fillId="8" borderId="2" xfId="0" applyFont="1" applyFill="1" applyBorder="1" applyAlignment="1">
      <alignment horizontal="left" wrapText="1"/>
    </xf>
    <xf numFmtId="0" fontId="18" fillId="8" borderId="15" xfId="0" applyFont="1" applyFill="1" applyBorder="1" applyAlignment="1">
      <alignment horizontal="center" vertical="center" wrapText="1"/>
    </xf>
    <xf numFmtId="2" fontId="18" fillId="8" borderId="4" xfId="0" applyNumberFormat="1" applyFont="1" applyFill="1" applyBorder="1" applyAlignment="1">
      <alignment horizontal="center" vertical="center" shrinkToFit="1"/>
    </xf>
    <xf numFmtId="0" fontId="18" fillId="8" borderId="0" xfId="0" applyFont="1" applyFill="1" applyBorder="1" applyAlignment="1">
      <alignment horizontal="left" vertical="top"/>
    </xf>
    <xf numFmtId="0" fontId="18" fillId="8" borderId="1" xfId="0" applyFont="1" applyFill="1" applyBorder="1" applyAlignment="1">
      <alignment horizontal="left" vertical="top" wrapText="1"/>
    </xf>
    <xf numFmtId="2" fontId="18" fillId="8" borderId="5" xfId="0" applyNumberFormat="1" applyFont="1" applyFill="1" applyBorder="1" applyAlignment="1">
      <alignment horizontal="center" vertical="center" shrinkToFit="1"/>
    </xf>
    <xf numFmtId="2" fontId="18" fillId="8" borderId="1" xfId="0" applyNumberFormat="1" applyFont="1" applyFill="1" applyBorder="1" applyAlignment="1">
      <alignment horizontal="center" vertical="center" shrinkToFit="1"/>
    </xf>
    <xf numFmtId="0" fontId="18" fillId="8" borderId="1" xfId="0" applyFont="1" applyFill="1" applyBorder="1" applyAlignment="1">
      <alignment horizontal="left" wrapText="1"/>
    </xf>
    <xf numFmtId="1" fontId="34" fillId="8" borderId="1" xfId="0" applyNumberFormat="1" applyFont="1" applyFill="1" applyBorder="1" applyAlignment="1">
      <alignment horizontal="center" vertical="center" shrinkToFit="1"/>
    </xf>
    <xf numFmtId="0" fontId="34" fillId="8" borderId="1" xfId="0" applyFont="1" applyFill="1" applyBorder="1" applyAlignment="1">
      <alignment horizontal="center" vertical="top" wrapText="1"/>
    </xf>
    <xf numFmtId="0" fontId="18" fillId="8" borderId="0" xfId="0" applyFont="1" applyFill="1" applyBorder="1" applyAlignment="1">
      <alignment horizontal="center" vertical="center" wrapText="1"/>
    </xf>
    <xf numFmtId="0" fontId="18" fillId="8" borderId="0" xfId="0" applyFont="1" applyFill="1" applyBorder="1" applyAlignment="1">
      <alignment horizontal="left" vertical="top" wrapText="1"/>
    </xf>
    <xf numFmtId="0" fontId="43" fillId="8" borderId="15" xfId="0" applyFont="1" applyFill="1" applyBorder="1" applyAlignment="1">
      <alignment horizontal="left" vertical="center" wrapText="1"/>
    </xf>
    <xf numFmtId="2" fontId="43" fillId="8" borderId="15" xfId="0" applyNumberFormat="1" applyFont="1" applyFill="1" applyBorder="1" applyAlignment="1">
      <alignment horizontal="center" vertical="center" shrinkToFit="1"/>
    </xf>
    <xf numFmtId="0" fontId="18" fillId="8" borderId="15" xfId="0" applyFont="1" applyFill="1" applyBorder="1" applyAlignment="1">
      <alignment horizontal="left" wrapText="1"/>
    </xf>
    <xf numFmtId="2" fontId="8" fillId="8" borderId="1" xfId="0" applyNumberFormat="1" applyFont="1" applyFill="1" applyBorder="1" applyAlignment="1">
      <alignment horizontal="center" vertical="center" shrinkToFit="1"/>
    </xf>
    <xf numFmtId="164" fontId="7" fillId="0" borderId="1" xfId="2" applyFont="1" applyFill="1" applyBorder="1" applyAlignment="1">
      <alignment horizontal="center" vertical="center" shrinkToFit="1"/>
    </xf>
    <xf numFmtId="164" fontId="8" fillId="0" borderId="1" xfId="2" applyFont="1" applyFill="1" applyBorder="1" applyAlignment="1">
      <alignment horizontal="center" vertical="center" wrapText="1"/>
    </xf>
    <xf numFmtId="164" fontId="3" fillId="0" borderId="1" xfId="2" applyFont="1" applyFill="1" applyBorder="1" applyAlignment="1">
      <alignment horizontal="center" vertical="center" wrapText="1"/>
    </xf>
    <xf numFmtId="164" fontId="3" fillId="0" borderId="1" xfId="2" applyFont="1" applyFill="1" applyBorder="1" applyAlignment="1">
      <alignment horizontal="left" vertical="center" wrapText="1"/>
    </xf>
    <xf numFmtId="164" fontId="3" fillId="0" borderId="1" xfId="2" applyFont="1" applyFill="1" applyBorder="1" applyAlignment="1">
      <alignment horizontal="left" wrapText="1"/>
    </xf>
    <xf numFmtId="164" fontId="41" fillId="0" borderId="1" xfId="2" applyFont="1" applyFill="1" applyBorder="1" applyAlignment="1">
      <alignment horizontal="center" vertical="center" wrapText="1"/>
    </xf>
    <xf numFmtId="164" fontId="3" fillId="5" borderId="1" xfId="2" applyFont="1" applyFill="1" applyBorder="1" applyAlignment="1">
      <alignment horizontal="center" vertical="center" wrapText="1"/>
    </xf>
    <xf numFmtId="164" fontId="40" fillId="0" borderId="1" xfId="2" applyFont="1" applyFill="1" applyBorder="1" applyAlignment="1">
      <alignment horizontal="center" vertical="center" wrapText="1"/>
    </xf>
    <xf numFmtId="0" fontId="17" fillId="8" borderId="15" xfId="0" applyFont="1" applyFill="1" applyBorder="1" applyAlignment="1">
      <alignment horizontal="left" vertical="center" wrapText="1"/>
    </xf>
    <xf numFmtId="2" fontId="17" fillId="8" borderId="15" xfId="0" applyNumberFormat="1" applyFont="1" applyFill="1" applyBorder="1" applyAlignment="1">
      <alignment horizontal="center" vertical="center" shrinkToFit="1"/>
    </xf>
    <xf numFmtId="0" fontId="18" fillId="0" borderId="1" xfId="0" applyFont="1" applyFill="1" applyBorder="1" applyAlignment="1">
      <alignment horizontal="left" vertical="top" wrapText="1"/>
    </xf>
    <xf numFmtId="2" fontId="18" fillId="0" borderId="1" xfId="0" applyNumberFormat="1" applyFont="1" applyFill="1" applyBorder="1" applyAlignment="1">
      <alignment horizontal="center" vertical="center" shrinkToFit="1"/>
    </xf>
    <xf numFmtId="0" fontId="18" fillId="0" borderId="0" xfId="0" applyFont="1" applyFill="1" applyBorder="1" applyAlignment="1">
      <alignment horizontal="left" vertical="top"/>
    </xf>
    <xf numFmtId="2" fontId="14" fillId="0" borderId="6" xfId="0" applyNumberFormat="1" applyFont="1" applyFill="1" applyBorder="1" applyAlignment="1">
      <alignment horizontal="center" vertical="center" shrinkToFit="1"/>
    </xf>
    <xf numFmtId="0" fontId="18" fillId="0" borderId="8" xfId="0" applyFont="1" applyFill="1" applyBorder="1" applyAlignment="1">
      <alignment horizontal="left" wrapText="1"/>
    </xf>
    <xf numFmtId="0" fontId="18" fillId="0" borderId="17" xfId="0" applyFont="1" applyFill="1" applyBorder="1" applyAlignment="1">
      <alignment horizontal="center" vertical="center" wrapText="1"/>
    </xf>
    <xf numFmtId="2" fontId="18" fillId="0" borderId="4" xfId="0" applyNumberFormat="1" applyFont="1" applyFill="1" applyBorder="1" applyAlignment="1">
      <alignment horizontal="center" vertical="center" shrinkToFit="1"/>
    </xf>
    <xf numFmtId="0" fontId="18" fillId="0" borderId="2" xfId="0" applyFont="1" applyFill="1" applyBorder="1" applyAlignment="1">
      <alignment horizontal="left" wrapText="1"/>
    </xf>
    <xf numFmtId="0" fontId="18" fillId="0" borderId="15" xfId="0" applyFont="1" applyFill="1" applyBorder="1" applyAlignment="1">
      <alignment horizontal="center" vertical="center" wrapText="1"/>
    </xf>
    <xf numFmtId="0" fontId="18" fillId="0" borderId="2" xfId="0" applyFont="1" applyFill="1" applyBorder="1" applyAlignment="1">
      <alignment horizontal="left" vertical="center" wrapText="1"/>
    </xf>
    <xf numFmtId="2" fontId="18" fillId="0" borderId="15" xfId="0" applyNumberFormat="1" applyFont="1" applyFill="1" applyBorder="1" applyAlignment="1">
      <alignment horizontal="center" vertical="center" shrinkToFit="1"/>
    </xf>
    <xf numFmtId="0" fontId="18" fillId="0" borderId="1" xfId="0" applyFont="1" applyFill="1" applyBorder="1" applyAlignment="1">
      <alignment horizontal="left" vertical="center" wrapText="1"/>
    </xf>
    <xf numFmtId="0" fontId="18" fillId="0" borderId="2" xfId="0" applyFont="1" applyFill="1" applyBorder="1" applyAlignment="1">
      <alignment horizontal="left" vertical="top" wrapText="1"/>
    </xf>
    <xf numFmtId="0" fontId="19" fillId="8" borderId="15" xfId="0" applyFont="1" applyFill="1" applyBorder="1" applyAlignment="1">
      <alignment horizontal="left" wrapText="1"/>
    </xf>
    <xf numFmtId="0" fontId="16" fillId="8" borderId="15" xfId="0" applyFont="1" applyFill="1" applyBorder="1" applyAlignment="1">
      <alignment horizontal="left" vertical="center" wrapText="1"/>
    </xf>
    <xf numFmtId="0" fontId="15" fillId="8" borderId="15" xfId="0" applyFont="1" applyFill="1" applyBorder="1" applyAlignment="1">
      <alignment horizontal="left" wrapText="1"/>
    </xf>
    <xf numFmtId="2" fontId="16" fillId="8" borderId="15" xfId="0" applyNumberFormat="1" applyFont="1" applyFill="1" applyBorder="1" applyAlignment="1">
      <alignment horizontal="center" vertical="center" shrinkToFit="1"/>
    </xf>
    <xf numFmtId="0" fontId="15" fillId="8" borderId="1" xfId="0" applyFont="1" applyFill="1" applyBorder="1" applyAlignment="1">
      <alignment horizontal="center" vertical="center" wrapText="1"/>
    </xf>
    <xf numFmtId="0" fontId="37" fillId="0" borderId="15" xfId="0" applyFont="1" applyBorder="1" applyAlignment="1">
      <alignment horizontal="left" vertical="top" wrapText="1"/>
    </xf>
    <xf numFmtId="0" fontId="19" fillId="7" borderId="15" xfId="0" applyFont="1" applyFill="1" applyBorder="1" applyAlignment="1">
      <alignment horizontal="center" vertical="center" wrapText="1"/>
    </xf>
    <xf numFmtId="0" fontId="19" fillId="7" borderId="15" xfId="0" applyFont="1" applyFill="1" applyBorder="1" applyAlignment="1">
      <alignment horizontal="left" wrapText="1"/>
    </xf>
    <xf numFmtId="2" fontId="45" fillId="0" borderId="1" xfId="0" applyNumberFormat="1" applyFont="1" applyFill="1" applyBorder="1" applyAlignment="1">
      <alignment horizontal="center" vertical="center" wrapText="1"/>
    </xf>
    <xf numFmtId="2" fontId="43" fillId="8" borderId="4" xfId="0" applyNumberFormat="1" applyFont="1" applyFill="1" applyBorder="1" applyAlignment="1">
      <alignment horizontal="center" vertical="center" shrinkToFit="1"/>
    </xf>
    <xf numFmtId="2" fontId="19" fillId="8" borderId="0" xfId="0" applyNumberFormat="1" applyFont="1" applyFill="1" applyBorder="1" applyAlignment="1">
      <alignment horizontal="left" vertical="top"/>
    </xf>
    <xf numFmtId="0" fontId="7" fillId="0" borderId="1" xfId="0" applyFont="1" applyFill="1" applyBorder="1" applyAlignment="1">
      <alignment horizontal="center" vertical="center" wrapText="1"/>
    </xf>
    <xf numFmtId="0" fontId="15" fillId="8" borderId="2" xfId="0" applyFont="1" applyFill="1" applyBorder="1" applyAlignment="1">
      <alignment horizontal="left" wrapText="1"/>
    </xf>
    <xf numFmtId="2" fontId="15" fillId="8" borderId="4" xfId="0" applyNumberFormat="1" applyFont="1" applyFill="1" applyBorder="1" applyAlignment="1">
      <alignment horizontal="center" vertical="center" shrinkToFit="1"/>
    </xf>
    <xf numFmtId="0" fontId="19" fillId="0" borderId="1" xfId="0" applyFont="1" applyFill="1" applyBorder="1" applyAlignment="1">
      <alignment horizontal="left" vertical="center" wrapText="1"/>
    </xf>
    <xf numFmtId="0" fontId="29" fillId="0" borderId="12" xfId="0" applyFont="1" applyFill="1" applyBorder="1" applyAlignment="1">
      <alignment horizontal="left" vertical="top" wrapText="1" indent="5"/>
    </xf>
    <xf numFmtId="0" fontId="29" fillId="0" borderId="14" xfId="0" applyFont="1" applyFill="1" applyBorder="1" applyAlignment="1">
      <alignment horizontal="left" vertical="top" wrapText="1" indent="5"/>
    </xf>
    <xf numFmtId="0" fontId="14" fillId="0" borderId="2" xfId="0" applyFont="1" applyFill="1" applyBorder="1" applyAlignment="1">
      <alignment horizontal="left" wrapText="1"/>
    </xf>
    <xf numFmtId="0" fontId="14" fillId="0" borderId="4" xfId="0" applyFont="1" applyFill="1" applyBorder="1" applyAlignment="1">
      <alignment horizontal="left" wrapText="1"/>
    </xf>
    <xf numFmtId="0" fontId="14" fillId="0" borderId="5" xfId="0" applyFont="1" applyFill="1" applyBorder="1" applyAlignment="1">
      <alignment horizontal="left" vertical="top" wrapText="1"/>
    </xf>
    <xf numFmtId="0" fontId="14" fillId="0" borderId="6" xfId="0" applyFont="1" applyFill="1" applyBorder="1" applyAlignment="1">
      <alignment horizontal="left" vertical="top" wrapText="1"/>
    </xf>
    <xf numFmtId="0" fontId="14" fillId="0" borderId="7" xfId="0" applyFont="1" applyFill="1" applyBorder="1" applyAlignment="1">
      <alignment horizontal="left" vertical="top" wrapText="1"/>
    </xf>
    <xf numFmtId="0" fontId="19" fillId="0" borderId="0" xfId="0" applyFont="1" applyFill="1" applyBorder="1" applyAlignment="1">
      <alignment horizontal="center" vertical="top" wrapText="1"/>
    </xf>
    <xf numFmtId="0" fontId="14" fillId="0" borderId="0" xfId="0" applyFont="1" applyFill="1" applyBorder="1" applyAlignment="1">
      <alignment horizontal="center" vertical="top" wrapText="1"/>
    </xf>
    <xf numFmtId="0" fontId="27" fillId="0" borderId="2" xfId="0" applyFont="1" applyFill="1" applyBorder="1" applyAlignment="1">
      <alignment horizontal="center" vertical="top" wrapText="1"/>
    </xf>
    <xf numFmtId="0" fontId="27" fillId="0" borderId="3" xfId="0" applyFont="1" applyFill="1" applyBorder="1" applyAlignment="1">
      <alignment horizontal="center" vertical="top" wrapText="1"/>
    </xf>
    <xf numFmtId="0" fontId="27" fillId="0" borderId="4" xfId="0" applyFont="1" applyFill="1" applyBorder="1" applyAlignment="1">
      <alignment horizontal="center" vertical="top" wrapText="1"/>
    </xf>
    <xf numFmtId="0" fontId="14" fillId="0" borderId="12" xfId="0" applyFont="1" applyFill="1" applyBorder="1" applyAlignment="1">
      <alignment horizontal="left" vertical="top" wrapText="1"/>
    </xf>
    <xf numFmtId="0" fontId="28" fillId="0" borderId="2" xfId="0" applyFont="1" applyFill="1" applyBorder="1" applyAlignment="1">
      <alignment horizontal="left" vertical="top" wrapText="1"/>
    </xf>
    <xf numFmtId="0" fontId="28" fillId="0" borderId="3" xfId="0" applyFont="1" applyFill="1" applyBorder="1" applyAlignment="1">
      <alignment horizontal="left" vertical="top" wrapText="1"/>
    </xf>
    <xf numFmtId="0" fontId="14" fillId="0" borderId="8" xfId="0" applyFont="1" applyFill="1" applyBorder="1" applyAlignment="1">
      <alignment horizontal="left" vertical="top" wrapText="1"/>
    </xf>
    <xf numFmtId="0" fontId="14" fillId="0" borderId="9" xfId="0" applyFont="1" applyFill="1" applyBorder="1" applyAlignment="1">
      <alignment horizontal="left" vertical="top" wrapText="1"/>
    </xf>
    <xf numFmtId="0" fontId="14" fillId="0" borderId="10" xfId="0" applyFont="1" applyFill="1" applyBorder="1" applyAlignment="1">
      <alignment horizontal="left" vertical="top" wrapText="1"/>
    </xf>
    <xf numFmtId="0" fontId="14" fillId="0" borderId="11" xfId="0" applyFont="1" applyFill="1" applyBorder="1" applyAlignment="1">
      <alignment horizontal="left" vertical="top" wrapText="1"/>
    </xf>
    <xf numFmtId="0" fontId="29" fillId="0" borderId="12" xfId="0" applyFont="1" applyFill="1" applyBorder="1" applyAlignment="1">
      <alignment horizontal="left" vertical="top" wrapText="1"/>
    </xf>
    <xf numFmtId="0" fontId="29" fillId="0" borderId="14" xfId="0" applyFont="1" applyFill="1" applyBorder="1" applyAlignment="1">
      <alignment horizontal="left" vertical="top" wrapText="1"/>
    </xf>
    <xf numFmtId="0" fontId="28" fillId="0" borderId="15" xfId="0" applyFont="1" applyFill="1" applyBorder="1" applyAlignment="1">
      <alignment horizontal="left" vertical="top" wrapText="1" indent="1"/>
    </xf>
    <xf numFmtId="0" fontId="29" fillId="0" borderId="2" xfId="0" applyFont="1" applyFill="1" applyBorder="1" applyAlignment="1">
      <alignment horizontal="center" vertical="top" wrapText="1"/>
    </xf>
    <xf numFmtId="0" fontId="29" fillId="0" borderId="3" xfId="0" applyFont="1" applyFill="1" applyBorder="1" applyAlignment="1">
      <alignment horizontal="center" vertical="top" wrapText="1"/>
    </xf>
    <xf numFmtId="0" fontId="29" fillId="0" borderId="4" xfId="0" applyFont="1" applyFill="1" applyBorder="1" applyAlignment="1">
      <alignment horizontal="center" vertical="top" wrapText="1"/>
    </xf>
    <xf numFmtId="0" fontId="28" fillId="0" borderId="17" xfId="0" applyFont="1" applyFill="1" applyBorder="1" applyAlignment="1">
      <alignment horizontal="center" vertical="center" wrapText="1"/>
    </xf>
    <xf numFmtId="0" fontId="20" fillId="0" borderId="17" xfId="0" applyFont="1" applyFill="1" applyBorder="1" applyAlignment="1">
      <alignment horizontal="left" vertical="center" wrapText="1"/>
    </xf>
    <xf numFmtId="0" fontId="20" fillId="0" borderId="15" xfId="0" applyFont="1" applyFill="1" applyBorder="1" applyAlignment="1">
      <alignment horizontal="left" vertical="center" wrapText="1"/>
    </xf>
    <xf numFmtId="0" fontId="33" fillId="0" borderId="15" xfId="0" applyFont="1" applyFill="1" applyBorder="1" applyAlignment="1">
      <alignment horizontal="center" wrapText="1"/>
    </xf>
    <xf numFmtId="0" fontId="29" fillId="0" borderId="20" xfId="0" applyFont="1" applyFill="1" applyBorder="1" applyAlignment="1">
      <alignment horizontal="left" vertical="center" wrapText="1"/>
    </xf>
    <xf numFmtId="0" fontId="29" fillId="0" borderId="16" xfId="0" applyFont="1" applyFill="1" applyBorder="1" applyAlignment="1">
      <alignment horizontal="left" vertical="center" wrapText="1"/>
    </xf>
    <xf numFmtId="0" fontId="29" fillId="0" borderId="21" xfId="0" applyFont="1" applyFill="1" applyBorder="1" applyAlignment="1">
      <alignment horizontal="left" vertical="center" wrapText="1"/>
    </xf>
    <xf numFmtId="0" fontId="29" fillId="0" borderId="18" xfId="0" applyFont="1" applyFill="1" applyBorder="1" applyAlignment="1">
      <alignment horizontal="left" vertical="top" wrapText="1"/>
    </xf>
    <xf numFmtId="0" fontId="29" fillId="0" borderId="0" xfId="0" applyFont="1" applyFill="1" applyBorder="1" applyAlignment="1">
      <alignment horizontal="left" vertical="top" wrapText="1"/>
    </xf>
    <xf numFmtId="0" fontId="29" fillId="0" borderId="19" xfId="0" applyFont="1" applyFill="1" applyBorder="1" applyAlignment="1">
      <alignment horizontal="left" vertical="top" wrapText="1"/>
    </xf>
    <xf numFmtId="0" fontId="29" fillId="0" borderId="22" xfId="0" applyFont="1" applyFill="1" applyBorder="1" applyAlignment="1">
      <alignment horizontal="left" vertical="top" wrapText="1"/>
    </xf>
    <xf numFmtId="0" fontId="29" fillId="0" borderId="23" xfId="0" applyFont="1" applyFill="1" applyBorder="1" applyAlignment="1">
      <alignment horizontal="left" vertical="top" wrapText="1"/>
    </xf>
    <xf numFmtId="0" fontId="29" fillId="0" borderId="24" xfId="0" applyFont="1" applyFill="1" applyBorder="1" applyAlignment="1">
      <alignment horizontal="left" vertical="top" wrapText="1"/>
    </xf>
    <xf numFmtId="0" fontId="4" fillId="4" borderId="2" xfId="0" applyFont="1" applyFill="1" applyBorder="1" applyAlignment="1">
      <alignment horizontal="left" vertical="top" wrapText="1" indent="3"/>
    </xf>
    <xf numFmtId="0" fontId="4" fillId="4" borderId="3" xfId="0" applyFont="1" applyFill="1" applyBorder="1" applyAlignment="1">
      <alignment horizontal="left" vertical="top" wrapText="1" indent="3"/>
    </xf>
    <xf numFmtId="0" fontId="4" fillId="4" borderId="4" xfId="0" applyFont="1" applyFill="1" applyBorder="1" applyAlignment="1">
      <alignment horizontal="left" vertical="top" wrapText="1" indent="3"/>
    </xf>
    <xf numFmtId="0" fontId="4" fillId="4" borderId="2" xfId="0" applyFont="1" applyFill="1" applyBorder="1" applyAlignment="1">
      <alignment horizontal="left" vertical="top" wrapText="1" indent="5"/>
    </xf>
    <xf numFmtId="0" fontId="4" fillId="4" borderId="3" xfId="0" applyFont="1" applyFill="1" applyBorder="1" applyAlignment="1">
      <alignment horizontal="left" vertical="top" wrapText="1" indent="5"/>
    </xf>
    <xf numFmtId="0" fontId="4" fillId="4" borderId="4" xfId="0" applyFont="1" applyFill="1" applyBorder="1" applyAlignment="1">
      <alignment horizontal="left" vertical="top" wrapText="1" indent="5"/>
    </xf>
    <xf numFmtId="0" fontId="4" fillId="2" borderId="5" xfId="0" applyFont="1" applyFill="1" applyBorder="1" applyAlignment="1">
      <alignment horizontal="left" vertical="center" wrapText="1"/>
    </xf>
    <xf numFmtId="0" fontId="4" fillId="2" borderId="7" xfId="0" applyFont="1" applyFill="1" applyBorder="1" applyAlignment="1">
      <alignment horizontal="left" vertical="center" wrapText="1"/>
    </xf>
    <xf numFmtId="0" fontId="2" fillId="0" borderId="13" xfId="0" applyFont="1" applyFill="1" applyBorder="1" applyAlignment="1">
      <alignment horizontal="center" vertical="top" wrapText="1"/>
    </xf>
    <xf numFmtId="0" fontId="3" fillId="0" borderId="13" xfId="0" applyFont="1" applyFill="1" applyBorder="1" applyAlignment="1">
      <alignment horizontal="center" vertical="top" wrapText="1"/>
    </xf>
    <xf numFmtId="0" fontId="4" fillId="2" borderId="5"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5" xfId="0" applyFont="1" applyFill="1" applyBorder="1" applyAlignment="1">
      <alignment horizontal="left" vertical="center" wrapText="1" indent="1"/>
    </xf>
    <xf numFmtId="0" fontId="4" fillId="2" borderId="7" xfId="0" applyFont="1" applyFill="1" applyBorder="1" applyAlignment="1">
      <alignment horizontal="left" vertical="center" wrapText="1" indent="1"/>
    </xf>
    <xf numFmtId="0" fontId="15" fillId="7" borderId="26" xfId="0" applyFont="1" applyFill="1" applyBorder="1" applyAlignment="1">
      <alignment horizontal="center" vertical="center" wrapText="1"/>
    </xf>
    <xf numFmtId="0" fontId="15" fillId="7" borderId="27" xfId="0" applyFont="1" applyFill="1" applyBorder="1" applyAlignment="1">
      <alignment horizontal="center" vertical="center" wrapText="1"/>
    </xf>
    <xf numFmtId="0" fontId="15" fillId="7" borderId="2" xfId="0" applyFont="1" applyFill="1" applyBorder="1" applyAlignment="1">
      <alignment horizontal="center" vertical="center" wrapText="1"/>
    </xf>
    <xf numFmtId="0" fontId="15" fillId="7" borderId="4" xfId="0" applyFont="1" applyFill="1" applyBorder="1" applyAlignment="1">
      <alignment horizontal="center" vertical="center" wrapText="1"/>
    </xf>
    <xf numFmtId="0" fontId="15" fillId="7" borderId="12" xfId="0" applyFont="1" applyFill="1" applyBorder="1" applyAlignment="1">
      <alignment horizontal="center" vertical="center" wrapText="1"/>
    </xf>
    <xf numFmtId="0" fontId="15" fillId="7" borderId="14" xfId="0" applyFont="1" applyFill="1" applyBorder="1" applyAlignment="1">
      <alignment horizontal="center" vertical="center" wrapText="1"/>
    </xf>
    <xf numFmtId="0" fontId="15" fillId="7" borderId="8" xfId="0" applyFont="1" applyFill="1" applyBorder="1" applyAlignment="1">
      <alignment horizontal="center" vertical="center" wrapText="1"/>
    </xf>
    <xf numFmtId="0" fontId="15" fillId="7" borderId="9" xfId="0" applyFont="1" applyFill="1" applyBorder="1" applyAlignment="1">
      <alignment horizontal="center" vertical="center" wrapText="1"/>
    </xf>
    <xf numFmtId="0" fontId="12" fillId="0" borderId="15" xfId="0" applyFont="1" applyFill="1" applyBorder="1" applyAlignment="1">
      <alignment horizontal="center" vertical="top" wrapText="1"/>
    </xf>
    <xf numFmtId="0" fontId="15" fillId="7" borderId="10" xfId="0" applyFont="1" applyFill="1" applyBorder="1" applyAlignment="1">
      <alignment horizontal="center" vertical="center" wrapText="1"/>
    </xf>
    <xf numFmtId="0" fontId="15" fillId="7" borderId="11" xfId="0" applyFont="1" applyFill="1" applyBorder="1" applyAlignment="1">
      <alignment horizontal="center" vertical="center" wrapText="1"/>
    </xf>
    <xf numFmtId="0" fontId="15" fillId="7" borderId="15" xfId="0" applyFont="1" applyFill="1" applyBorder="1" applyAlignment="1">
      <alignment horizontal="center" vertical="center" wrapText="1"/>
    </xf>
    <xf numFmtId="0" fontId="15" fillId="7" borderId="28" xfId="0" applyFont="1" applyFill="1" applyBorder="1" applyAlignment="1">
      <alignment horizontal="center" vertical="center" wrapText="1"/>
    </xf>
    <xf numFmtId="0" fontId="15" fillId="7" borderId="29" xfId="0" applyFont="1" applyFill="1" applyBorder="1" applyAlignment="1">
      <alignment horizontal="center" vertical="center" wrapText="1"/>
    </xf>
    <xf numFmtId="2" fontId="19" fillId="8" borderId="1" xfId="0" applyNumberFormat="1" applyFont="1" applyFill="1" applyBorder="1" applyAlignment="1">
      <alignment horizontal="center" vertical="center" shrinkToFit="1"/>
    </xf>
    <xf numFmtId="2" fontId="14" fillId="8" borderId="15" xfId="0" applyNumberFormat="1" applyFont="1" applyFill="1" applyBorder="1" applyAlignment="1">
      <alignment horizontal="center" vertical="center" shrinkToFit="1"/>
    </xf>
  </cellXfs>
  <cellStyles count="3">
    <cellStyle name="Comma" xfId="2" builtinId="3"/>
    <cellStyle name="Normal" xfId="0" builtinId="0"/>
    <cellStyle name="Normal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640333</xdr:colOff>
      <xdr:row>204</xdr:row>
      <xdr:rowOff>0</xdr:rowOff>
    </xdr:from>
    <xdr:ext cx="691896" cy="1524"/>
    <xdr:pic>
      <xdr:nvPicPr>
        <xdr:cNvPr id="2" name="image1.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691896" cy="1524"/>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639064</xdr:colOff>
      <xdr:row>397</xdr:row>
      <xdr:rowOff>0</xdr:rowOff>
    </xdr:from>
    <xdr:ext cx="1074420" cy="1524"/>
    <xdr:pic>
      <xdr:nvPicPr>
        <xdr:cNvPr id="3" name="image1.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074420" cy="1524"/>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tabSelected="1" view="pageBreakPreview" topLeftCell="A19" zoomScaleSheetLayoutView="100" workbookViewId="0">
      <selection activeCell="E3" sqref="E3"/>
    </sheetView>
  </sheetViews>
  <sheetFormatPr defaultRowHeight="12.75" x14ac:dyDescent="0.2"/>
  <cols>
    <col min="1" max="1" width="6" style="26" customWidth="1"/>
    <col min="2" max="2" width="24.6640625" style="26" customWidth="1"/>
    <col min="3" max="3" width="35.33203125" style="26" customWidth="1"/>
    <col min="4" max="4" width="19.33203125" style="26" customWidth="1"/>
    <col min="5" max="5" width="30" style="26" customWidth="1"/>
    <col min="6" max="6" width="5.1640625" style="26" customWidth="1"/>
    <col min="7" max="16384" width="9.33203125" style="26"/>
  </cols>
  <sheetData>
    <row r="1" spans="1:6" ht="79.5" customHeight="1" x14ac:dyDescent="0.2">
      <c r="A1" s="262" t="s">
        <v>152</v>
      </c>
      <c r="B1" s="263"/>
      <c r="C1" s="263"/>
      <c r="D1" s="263"/>
      <c r="E1" s="263"/>
      <c r="F1" s="263"/>
    </row>
    <row r="2" spans="1:6" ht="27.75" customHeight="1" x14ac:dyDescent="0.2">
      <c r="A2" s="264" t="s">
        <v>153</v>
      </c>
      <c r="B2" s="265"/>
      <c r="C2" s="265"/>
      <c r="D2" s="265"/>
      <c r="E2" s="266"/>
    </row>
    <row r="3" spans="1:6" ht="33.950000000000003" customHeight="1" x14ac:dyDescent="0.2">
      <c r="A3" s="259"/>
      <c r="B3" s="66" t="s">
        <v>357</v>
      </c>
      <c r="C3" s="67" t="s">
        <v>358</v>
      </c>
      <c r="D3" s="68" t="s">
        <v>107</v>
      </c>
      <c r="E3" s="69">
        <v>45850</v>
      </c>
    </row>
    <row r="4" spans="1:6" ht="34.700000000000003" customHeight="1" x14ac:dyDescent="0.2">
      <c r="A4" s="260"/>
      <c r="B4" s="268" t="s">
        <v>304</v>
      </c>
      <c r="C4" s="269"/>
      <c r="D4" s="70" t="s">
        <v>37</v>
      </c>
      <c r="E4" s="71" t="s">
        <v>359</v>
      </c>
    </row>
    <row r="5" spans="1:6" ht="15.2" customHeight="1" x14ac:dyDescent="0.2">
      <c r="A5" s="260"/>
      <c r="B5" s="270" t="s">
        <v>154</v>
      </c>
      <c r="C5" s="271"/>
      <c r="D5" s="274" t="s">
        <v>155</v>
      </c>
      <c r="E5" s="275"/>
    </row>
    <row r="6" spans="1:6" ht="15" customHeight="1" x14ac:dyDescent="0.2">
      <c r="A6" s="260"/>
      <c r="B6" s="272"/>
      <c r="C6" s="273"/>
      <c r="D6" s="30"/>
      <c r="E6" s="72" t="s">
        <v>156</v>
      </c>
    </row>
    <row r="7" spans="1:6" ht="30" customHeight="1" x14ac:dyDescent="0.2">
      <c r="A7" s="260"/>
      <c r="B7" s="272"/>
      <c r="C7" s="273"/>
      <c r="D7" s="33" t="s">
        <v>157</v>
      </c>
      <c r="E7" s="33" t="s">
        <v>158</v>
      </c>
    </row>
    <row r="8" spans="1:6" ht="30.75" customHeight="1" x14ac:dyDescent="0.2">
      <c r="A8" s="260"/>
      <c r="B8" s="272"/>
      <c r="C8" s="273"/>
      <c r="D8" s="72" t="s">
        <v>159</v>
      </c>
      <c r="E8" s="72" t="s">
        <v>160</v>
      </c>
    </row>
    <row r="9" spans="1:6" ht="15.95" customHeight="1" x14ac:dyDescent="0.2">
      <c r="A9" s="260"/>
      <c r="B9" s="272"/>
      <c r="C9" s="273"/>
      <c r="D9" s="68" t="s">
        <v>161</v>
      </c>
      <c r="E9" s="68" t="s">
        <v>162</v>
      </c>
    </row>
    <row r="10" spans="1:6" ht="67.5" customHeight="1" x14ac:dyDescent="0.2">
      <c r="A10" s="267"/>
      <c r="B10" s="276" t="s">
        <v>163</v>
      </c>
      <c r="C10" s="276"/>
      <c r="D10" s="276"/>
      <c r="E10" s="276"/>
    </row>
    <row r="11" spans="1:6" ht="30" customHeight="1" x14ac:dyDescent="0.2">
      <c r="A11" s="73" t="s">
        <v>164</v>
      </c>
      <c r="B11" s="74" t="s">
        <v>165</v>
      </c>
      <c r="C11" s="255" t="s">
        <v>166</v>
      </c>
      <c r="D11" s="256"/>
      <c r="E11" s="74" t="s">
        <v>167</v>
      </c>
    </row>
    <row r="12" spans="1:6" ht="20.85" customHeight="1" x14ac:dyDescent="0.2">
      <c r="A12" s="75">
        <v>1</v>
      </c>
      <c r="B12" s="72" t="s">
        <v>168</v>
      </c>
      <c r="C12" s="257"/>
      <c r="D12" s="258"/>
      <c r="E12" s="76">
        <f>+Abstract!K241</f>
        <v>25175.25</v>
      </c>
    </row>
    <row r="13" spans="1:6" ht="15" customHeight="1" x14ac:dyDescent="0.2">
      <c r="A13" s="259"/>
      <c r="B13" s="259"/>
      <c r="C13" s="72" t="s">
        <v>169</v>
      </c>
      <c r="D13" s="30"/>
      <c r="E13" s="76">
        <f>+Abstract!K241</f>
        <v>25175.25</v>
      </c>
    </row>
    <row r="14" spans="1:6" ht="15" customHeight="1" x14ac:dyDescent="0.2">
      <c r="A14" s="260"/>
      <c r="B14" s="260"/>
      <c r="C14" s="72" t="s">
        <v>170</v>
      </c>
      <c r="D14" s="30"/>
      <c r="E14" s="30"/>
    </row>
    <row r="15" spans="1:6" ht="15" customHeight="1" x14ac:dyDescent="0.2">
      <c r="A15" s="260"/>
      <c r="B15" s="260"/>
      <c r="C15" s="72" t="s">
        <v>171</v>
      </c>
      <c r="D15" s="30"/>
      <c r="E15" s="30"/>
    </row>
    <row r="16" spans="1:6" ht="15" customHeight="1" x14ac:dyDescent="0.2">
      <c r="A16" s="260"/>
      <c r="B16" s="260"/>
      <c r="C16" s="72" t="s">
        <v>172</v>
      </c>
      <c r="D16" s="30"/>
      <c r="E16" s="30"/>
    </row>
    <row r="17" spans="1:5" ht="15" customHeight="1" x14ac:dyDescent="0.2">
      <c r="A17" s="260"/>
      <c r="B17" s="260"/>
      <c r="C17" s="72" t="s">
        <v>173</v>
      </c>
      <c r="D17" s="30"/>
      <c r="E17" s="76">
        <f>+E13+E14+E15</f>
        <v>25175.25</v>
      </c>
    </row>
    <row r="18" spans="1:5" ht="15.95" customHeight="1" x14ac:dyDescent="0.2">
      <c r="A18" s="260"/>
      <c r="B18" s="260"/>
      <c r="C18" s="257"/>
      <c r="D18" s="258"/>
      <c r="E18" s="30"/>
    </row>
    <row r="19" spans="1:5" ht="14.1" customHeight="1" x14ac:dyDescent="0.2">
      <c r="A19" s="261"/>
      <c r="B19" s="261"/>
      <c r="C19" s="257"/>
      <c r="D19" s="258"/>
      <c r="E19" s="30"/>
    </row>
    <row r="20" spans="1:5" ht="15" customHeight="1" x14ac:dyDescent="0.2">
      <c r="A20" s="30"/>
      <c r="B20" s="277" t="s">
        <v>174</v>
      </c>
      <c r="C20" s="278"/>
      <c r="D20" s="279"/>
      <c r="E20" s="76">
        <f>+ROUNDUP(E17,0)</f>
        <v>25176</v>
      </c>
    </row>
    <row r="21" spans="1:5" ht="15.95" customHeight="1" x14ac:dyDescent="0.2">
      <c r="A21" s="77"/>
      <c r="B21" s="77"/>
      <c r="C21" s="77"/>
      <c r="D21" s="77"/>
      <c r="E21" s="77"/>
    </row>
    <row r="22" spans="1:5" ht="31.5" customHeight="1" x14ac:dyDescent="0.2">
      <c r="A22" s="280" t="s">
        <v>38</v>
      </c>
      <c r="B22" s="280"/>
      <c r="C22" s="281" t="s">
        <v>371</v>
      </c>
      <c r="D22" s="282"/>
      <c r="E22" s="282"/>
    </row>
    <row r="23" spans="1:5" ht="27" customHeight="1" x14ac:dyDescent="0.2">
      <c r="A23" s="284" t="s">
        <v>117</v>
      </c>
      <c r="B23" s="285"/>
      <c r="C23" s="286"/>
      <c r="D23" s="283" t="s">
        <v>175</v>
      </c>
      <c r="E23" s="283"/>
    </row>
    <row r="24" spans="1:5" ht="24.75" customHeight="1" x14ac:dyDescent="0.2">
      <c r="A24" s="287" t="s">
        <v>119</v>
      </c>
      <c r="B24" s="288"/>
      <c r="C24" s="289"/>
      <c r="D24" s="283"/>
      <c r="E24" s="283"/>
    </row>
    <row r="25" spans="1:5" ht="26.25" customHeight="1" x14ac:dyDescent="0.2">
      <c r="A25" s="290" t="s">
        <v>118</v>
      </c>
      <c r="B25" s="291"/>
      <c r="C25" s="292"/>
      <c r="D25" s="283"/>
      <c r="E25" s="283"/>
    </row>
  </sheetData>
  <mergeCells count="20">
    <mergeCell ref="B20:D20"/>
    <mergeCell ref="A22:B22"/>
    <mergeCell ref="C22:E22"/>
    <mergeCell ref="D23:E25"/>
    <mergeCell ref="A23:C23"/>
    <mergeCell ref="A24:C24"/>
    <mergeCell ref="A25:C25"/>
    <mergeCell ref="A1:F1"/>
    <mergeCell ref="A2:E2"/>
    <mergeCell ref="A3:A10"/>
    <mergeCell ref="B4:C4"/>
    <mergeCell ref="B5:C9"/>
    <mergeCell ref="D5:E5"/>
    <mergeCell ref="B10:E10"/>
    <mergeCell ref="C11:D11"/>
    <mergeCell ref="C12:D12"/>
    <mergeCell ref="A13:A19"/>
    <mergeCell ref="B13:B19"/>
    <mergeCell ref="C18:D18"/>
    <mergeCell ref="C19:D19"/>
  </mergeCells>
  <pageMargins left="0.7" right="0.7" top="0.75" bottom="0.75" header="0.3" footer="0.3"/>
  <pageSetup scale="8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41"/>
  <sheetViews>
    <sheetView view="pageBreakPreview" topLeftCell="A203" zoomScale="150" zoomScaleNormal="130" zoomScaleSheetLayoutView="150" workbookViewId="0">
      <selection sqref="A1:M1"/>
    </sheetView>
  </sheetViews>
  <sheetFormatPr defaultRowHeight="12.75" x14ac:dyDescent="0.2"/>
  <cols>
    <col min="1" max="1" width="3.33203125" customWidth="1"/>
    <col min="2" max="2" width="33.1640625" customWidth="1"/>
    <col min="3" max="3" width="4.1640625" customWidth="1"/>
    <col min="4" max="4" width="8" customWidth="1"/>
    <col min="5" max="5" width="6.5" customWidth="1"/>
    <col min="6" max="6" width="3.83203125" customWidth="1"/>
    <col min="7" max="7" width="7.83203125" customWidth="1"/>
    <col min="8" max="8" width="6.5" customWidth="1"/>
    <col min="9" max="9" width="7.5" customWidth="1"/>
    <col min="10" max="10" width="9.33203125" customWidth="1"/>
    <col min="11" max="11" width="8.5" customWidth="1"/>
    <col min="12" max="12" width="9.5" customWidth="1"/>
    <col min="13" max="13" width="7.5" customWidth="1"/>
    <col min="14" max="14" width="3.5" customWidth="1"/>
  </cols>
  <sheetData>
    <row r="1" spans="1:14" s="2" customFormat="1" ht="44.25" customHeight="1" x14ac:dyDescent="0.2">
      <c r="A1" s="301" t="s">
        <v>372</v>
      </c>
      <c r="B1" s="302"/>
      <c r="C1" s="302"/>
      <c r="D1" s="302"/>
      <c r="E1" s="302"/>
      <c r="F1" s="302"/>
      <c r="G1" s="302"/>
      <c r="H1" s="302"/>
      <c r="I1" s="302"/>
      <c r="J1" s="302"/>
      <c r="K1" s="302"/>
      <c r="L1" s="302"/>
      <c r="M1" s="302"/>
      <c r="N1" s="1"/>
    </row>
    <row r="2" spans="1:14" s="2" customFormat="1" ht="10.35" customHeight="1" x14ac:dyDescent="0.2">
      <c r="A2" s="299" t="s">
        <v>40</v>
      </c>
      <c r="B2" s="303" t="s">
        <v>41</v>
      </c>
      <c r="C2" s="299" t="s">
        <v>42</v>
      </c>
      <c r="D2" s="305" t="s">
        <v>43</v>
      </c>
      <c r="E2" s="299" t="s">
        <v>44</v>
      </c>
      <c r="F2" s="3" t="s">
        <v>45</v>
      </c>
      <c r="G2" s="293" t="s">
        <v>46</v>
      </c>
      <c r="H2" s="294"/>
      <c r="I2" s="295"/>
      <c r="J2" s="296" t="s">
        <v>47</v>
      </c>
      <c r="K2" s="297"/>
      <c r="L2" s="298"/>
      <c r="M2" s="299" t="s">
        <v>48</v>
      </c>
    </row>
    <row r="3" spans="1:14" s="2" customFormat="1" ht="18" customHeight="1" x14ac:dyDescent="0.2">
      <c r="A3" s="300"/>
      <c r="B3" s="304"/>
      <c r="C3" s="300"/>
      <c r="D3" s="306"/>
      <c r="E3" s="300"/>
      <c r="F3" s="4" t="s">
        <v>120</v>
      </c>
      <c r="G3" s="5" t="s">
        <v>121</v>
      </c>
      <c r="H3" s="6" t="s">
        <v>49</v>
      </c>
      <c r="I3" s="7" t="s">
        <v>122</v>
      </c>
      <c r="J3" s="8" t="s">
        <v>50</v>
      </c>
      <c r="K3" s="9" t="s">
        <v>49</v>
      </c>
      <c r="L3" s="7" t="s">
        <v>123</v>
      </c>
      <c r="M3" s="300"/>
    </row>
    <row r="4" spans="1:14" s="2" customFormat="1" ht="9.6" customHeight="1" x14ac:dyDescent="0.2">
      <c r="A4" s="10"/>
      <c r="B4" s="10"/>
      <c r="C4" s="10"/>
      <c r="D4" s="10"/>
      <c r="E4" s="10"/>
      <c r="F4" s="10"/>
      <c r="G4" s="10"/>
      <c r="H4" s="10"/>
      <c r="I4" s="10"/>
      <c r="J4" s="10"/>
      <c r="K4" s="10"/>
      <c r="L4" s="10"/>
      <c r="M4" s="10"/>
    </row>
    <row r="5" spans="1:14" s="2" customFormat="1" ht="9" customHeight="1" x14ac:dyDescent="0.2">
      <c r="A5" s="11"/>
      <c r="B5" s="12" t="s">
        <v>51</v>
      </c>
      <c r="C5" s="11"/>
      <c r="D5" s="11"/>
      <c r="E5" s="11"/>
      <c r="F5" s="11"/>
      <c r="G5" s="11"/>
      <c r="H5" s="11"/>
      <c r="I5" s="11"/>
      <c r="J5" s="11"/>
      <c r="K5" s="11"/>
      <c r="L5" s="11"/>
      <c r="M5" s="11"/>
    </row>
    <row r="6" spans="1:14" s="2" customFormat="1" ht="22.5" customHeight="1" x14ac:dyDescent="0.2">
      <c r="A6" s="160"/>
      <c r="B6" s="168" t="s">
        <v>52</v>
      </c>
      <c r="C6" s="160"/>
      <c r="D6" s="160"/>
      <c r="E6" s="160"/>
      <c r="F6" s="13"/>
      <c r="G6" s="13"/>
      <c r="H6" s="13"/>
      <c r="I6" s="13"/>
      <c r="J6" s="13"/>
      <c r="K6" s="13"/>
      <c r="L6" s="13"/>
      <c r="M6" s="13"/>
    </row>
    <row r="7" spans="1:14" s="2" customFormat="1" ht="24.75" customHeight="1" x14ac:dyDescent="0.2">
      <c r="A7" s="169">
        <v>1</v>
      </c>
      <c r="B7" s="160" t="s">
        <v>248</v>
      </c>
      <c r="C7" s="170" t="s">
        <v>53</v>
      </c>
      <c r="D7" s="164">
        <v>80</v>
      </c>
      <c r="E7" s="164">
        <v>600</v>
      </c>
      <c r="F7" s="14"/>
      <c r="G7" s="14"/>
      <c r="H7" s="14"/>
      <c r="I7" s="14"/>
      <c r="J7" s="14"/>
      <c r="K7" s="14"/>
      <c r="L7" s="14"/>
      <c r="M7" s="14"/>
    </row>
    <row r="8" spans="1:14" s="2" customFormat="1" x14ac:dyDescent="0.2">
      <c r="A8" s="163"/>
      <c r="B8" s="168" t="s">
        <v>267</v>
      </c>
      <c r="C8" s="163"/>
      <c r="D8" s="166"/>
      <c r="E8" s="164">
        <v>240</v>
      </c>
      <c r="F8" s="10"/>
      <c r="G8" s="10"/>
      <c r="H8" s="10"/>
      <c r="I8" s="10"/>
      <c r="J8" s="10"/>
      <c r="K8" s="10"/>
      <c r="L8" s="10"/>
      <c r="M8" s="10"/>
    </row>
    <row r="9" spans="1:14" s="2" customFormat="1" x14ac:dyDescent="0.2">
      <c r="A9" s="163"/>
      <c r="B9" s="171" t="s">
        <v>263</v>
      </c>
      <c r="C9" s="163"/>
      <c r="D9" s="166"/>
      <c r="E9" s="166"/>
      <c r="F9" s="15">
        <v>0.4</v>
      </c>
      <c r="G9" s="16">
        <v>204</v>
      </c>
      <c r="H9" s="16">
        <f>I9-G9</f>
        <v>0</v>
      </c>
      <c r="I9" s="16">
        <f>MB!F15</f>
        <v>204</v>
      </c>
      <c r="J9" s="217">
        <v>48960</v>
      </c>
      <c r="K9" s="217">
        <f>L9-J9</f>
        <v>0</v>
      </c>
      <c r="L9" s="217">
        <f>I9*E7*F9</f>
        <v>48960</v>
      </c>
      <c r="M9" s="10"/>
    </row>
    <row r="10" spans="1:14" s="2" customFormat="1" x14ac:dyDescent="0.2">
      <c r="A10" s="163"/>
      <c r="B10" s="171" t="s">
        <v>264</v>
      </c>
      <c r="C10" s="163"/>
      <c r="D10" s="166"/>
      <c r="E10" s="166"/>
      <c r="F10" s="15">
        <v>0.45</v>
      </c>
      <c r="G10" s="200">
        <v>68</v>
      </c>
      <c r="H10" s="191">
        <f>I10-G10</f>
        <v>0</v>
      </c>
      <c r="I10" s="16">
        <f>+MB!F31</f>
        <v>68</v>
      </c>
      <c r="J10" s="218">
        <v>18360</v>
      </c>
      <c r="K10" s="217">
        <f>L10-J10</f>
        <v>0</v>
      </c>
      <c r="L10" s="218">
        <f>+E7*F10*I10</f>
        <v>18360</v>
      </c>
      <c r="M10" s="10"/>
    </row>
    <row r="11" spans="1:14" s="2" customFormat="1" x14ac:dyDescent="0.2">
      <c r="A11" s="163"/>
      <c r="B11" s="171" t="s">
        <v>266</v>
      </c>
      <c r="C11" s="163"/>
      <c r="D11" s="166"/>
      <c r="E11" s="166"/>
      <c r="F11" s="15">
        <v>0.05</v>
      </c>
      <c r="G11" s="18"/>
      <c r="H11" s="191">
        <f>I11-G11</f>
        <v>68</v>
      </c>
      <c r="I11" s="200">
        <f>+MB!F49</f>
        <v>68</v>
      </c>
      <c r="J11" s="218">
        <v>0</v>
      </c>
      <c r="K11" s="217">
        <f>L11-J11</f>
        <v>816</v>
      </c>
      <c r="L11" s="218">
        <f>E8*F11*I11</f>
        <v>816</v>
      </c>
      <c r="M11" s="10"/>
    </row>
    <row r="12" spans="1:14" s="2" customFormat="1" ht="22.5" x14ac:dyDescent="0.2">
      <c r="A12" s="155"/>
      <c r="B12" s="171" t="s">
        <v>265</v>
      </c>
      <c r="C12" s="155"/>
      <c r="D12" s="166"/>
      <c r="E12" s="166"/>
      <c r="F12" s="15">
        <v>0.1</v>
      </c>
      <c r="G12" s="18"/>
      <c r="H12" s="19" t="s">
        <v>57</v>
      </c>
      <c r="I12" s="18"/>
      <c r="J12" s="218">
        <v>0</v>
      </c>
      <c r="K12" s="218" t="s">
        <v>57</v>
      </c>
      <c r="L12" s="218">
        <f>E8*F12*I12</f>
        <v>0</v>
      </c>
      <c r="M12" s="14"/>
    </row>
    <row r="13" spans="1:14" s="2" customFormat="1" ht="12.75" hidden="1" customHeight="1" x14ac:dyDescent="0.2">
      <c r="A13" s="163"/>
      <c r="B13" s="163"/>
      <c r="C13" s="163"/>
      <c r="D13" s="166"/>
      <c r="E13" s="166"/>
      <c r="F13" s="10"/>
      <c r="G13" s="18"/>
      <c r="H13" s="18"/>
      <c r="I13" s="18"/>
      <c r="J13" s="219"/>
      <c r="K13" s="219"/>
      <c r="L13" s="219"/>
      <c r="M13" s="10"/>
    </row>
    <row r="14" spans="1:14" s="2" customFormat="1" ht="30" hidden="1" customHeight="1" x14ac:dyDescent="0.2">
      <c r="A14" s="169">
        <v>2</v>
      </c>
      <c r="B14" s="154" t="s">
        <v>244</v>
      </c>
      <c r="C14" s="170" t="s">
        <v>53</v>
      </c>
      <c r="D14" s="164">
        <v>60</v>
      </c>
      <c r="E14" s="164">
        <v>600</v>
      </c>
      <c r="F14" s="14"/>
      <c r="G14" s="14"/>
      <c r="H14" s="14"/>
      <c r="I14" s="14"/>
      <c r="J14" s="220"/>
      <c r="K14" s="220"/>
      <c r="L14" s="220"/>
      <c r="M14" s="14"/>
    </row>
    <row r="15" spans="1:14" s="2" customFormat="1" ht="9" hidden="1" customHeight="1" x14ac:dyDescent="0.2">
      <c r="A15" s="163"/>
      <c r="B15" s="168" t="s">
        <v>54</v>
      </c>
      <c r="C15" s="163"/>
      <c r="D15" s="166"/>
      <c r="E15" s="164">
        <v>240</v>
      </c>
      <c r="F15" s="10"/>
      <c r="G15" s="10"/>
      <c r="H15" s="10"/>
      <c r="I15" s="10"/>
      <c r="J15" s="221"/>
      <c r="K15" s="221"/>
      <c r="L15" s="221"/>
      <c r="M15" s="10"/>
    </row>
    <row r="16" spans="1:14" s="2" customFormat="1" ht="12.75" hidden="1" customHeight="1" x14ac:dyDescent="0.2">
      <c r="A16" s="163"/>
      <c r="B16" s="171" t="s">
        <v>55</v>
      </c>
      <c r="C16" s="163"/>
      <c r="D16" s="166"/>
      <c r="E16" s="166"/>
      <c r="F16" s="15">
        <v>0.75</v>
      </c>
      <c r="G16" s="16">
        <v>0</v>
      </c>
      <c r="H16" s="16">
        <f>I16-G16</f>
        <v>0</v>
      </c>
      <c r="I16" s="16">
        <f>+MB!F55</f>
        <v>0</v>
      </c>
      <c r="J16" s="217">
        <v>0</v>
      </c>
      <c r="K16" s="217">
        <f>L16-J16</f>
        <v>0</v>
      </c>
      <c r="L16" s="217">
        <f>I16*E14*40%</f>
        <v>0</v>
      </c>
      <c r="M16" s="10"/>
    </row>
    <row r="17" spans="1:13" s="2" customFormat="1" ht="12.75" hidden="1" customHeight="1" x14ac:dyDescent="0.2">
      <c r="A17" s="163"/>
      <c r="B17" s="171" t="s">
        <v>56</v>
      </c>
      <c r="C17" s="163"/>
      <c r="D17" s="166"/>
      <c r="E17" s="166"/>
      <c r="F17" s="15">
        <v>0.15</v>
      </c>
      <c r="G17" s="18"/>
      <c r="H17" s="19" t="s">
        <v>57</v>
      </c>
      <c r="I17" s="18"/>
      <c r="J17" s="218">
        <v>0</v>
      </c>
      <c r="K17" s="218" t="s">
        <v>57</v>
      </c>
      <c r="L17" s="218">
        <f>E15*F17*I17</f>
        <v>0</v>
      </c>
      <c r="M17" s="10"/>
    </row>
    <row r="18" spans="1:13" s="2" customFormat="1" ht="22.5" hidden="1" customHeight="1" x14ac:dyDescent="0.2">
      <c r="A18" s="155"/>
      <c r="B18" s="160" t="s">
        <v>249</v>
      </c>
      <c r="C18" s="155"/>
      <c r="D18" s="166"/>
      <c r="E18" s="166"/>
      <c r="F18" s="15">
        <v>0.1</v>
      </c>
      <c r="G18" s="18"/>
      <c r="H18" s="19" t="s">
        <v>57</v>
      </c>
      <c r="I18" s="18"/>
      <c r="J18" s="218">
        <v>0</v>
      </c>
      <c r="K18" s="218" t="s">
        <v>57</v>
      </c>
      <c r="L18" s="218">
        <f>E15*F18*I18</f>
        <v>0</v>
      </c>
      <c r="M18" s="14"/>
    </row>
    <row r="19" spans="1:13" s="2" customFormat="1" hidden="1" x14ac:dyDescent="0.2">
      <c r="A19" s="163"/>
      <c r="B19" s="163"/>
      <c r="C19" s="163"/>
      <c r="D19" s="166"/>
      <c r="E19" s="166"/>
      <c r="F19" s="10"/>
      <c r="G19" s="18"/>
      <c r="H19" s="18"/>
      <c r="I19" s="18"/>
      <c r="J19" s="219"/>
      <c r="K19" s="219"/>
      <c r="L19" s="219"/>
      <c r="M19" s="10"/>
    </row>
    <row r="20" spans="1:13" s="2" customFormat="1" ht="198" hidden="1" customHeight="1" x14ac:dyDescent="0.2">
      <c r="A20" s="163">
        <v>3</v>
      </c>
      <c r="B20" s="154" t="s">
        <v>217</v>
      </c>
      <c r="C20" s="170" t="s">
        <v>53</v>
      </c>
      <c r="D20" s="166">
        <v>40</v>
      </c>
      <c r="E20" s="164">
        <v>300</v>
      </c>
      <c r="F20" s="10"/>
      <c r="G20" s="10"/>
      <c r="H20" s="10"/>
      <c r="I20" s="10"/>
      <c r="J20" s="221"/>
      <c r="K20" s="221"/>
      <c r="L20" s="221"/>
      <c r="M20" s="10"/>
    </row>
    <row r="21" spans="1:13" s="2" customFormat="1" hidden="1" x14ac:dyDescent="0.2">
      <c r="A21" s="163"/>
      <c r="B21" s="171" t="s">
        <v>55</v>
      </c>
      <c r="C21" s="163"/>
      <c r="D21" s="166"/>
      <c r="E21" s="166"/>
      <c r="F21" s="15">
        <v>0.75</v>
      </c>
      <c r="G21" s="16">
        <v>0</v>
      </c>
      <c r="H21" s="16">
        <f>I21-G21</f>
        <v>0</v>
      </c>
      <c r="I21" s="16">
        <f>+MB!F60</f>
        <v>0</v>
      </c>
      <c r="J21" s="217">
        <v>0</v>
      </c>
      <c r="K21" s="217">
        <f>L21-J21</f>
        <v>0</v>
      </c>
      <c r="L21" s="217">
        <f>I21*E20*F21</f>
        <v>0</v>
      </c>
      <c r="M21" s="10"/>
    </row>
    <row r="22" spans="1:13" s="2" customFormat="1" hidden="1" x14ac:dyDescent="0.2">
      <c r="A22" s="163"/>
      <c r="B22" s="171" t="s">
        <v>56</v>
      </c>
      <c r="C22" s="163"/>
      <c r="D22" s="166"/>
      <c r="E22" s="166"/>
      <c r="F22" s="15">
        <v>0.15</v>
      </c>
      <c r="G22" s="18"/>
      <c r="H22" s="19" t="s">
        <v>57</v>
      </c>
      <c r="I22" s="18"/>
      <c r="J22" s="218" t="s">
        <v>57</v>
      </c>
      <c r="K22" s="218" t="s">
        <v>57</v>
      </c>
      <c r="L22" s="218" t="s">
        <v>57</v>
      </c>
      <c r="M22" s="10"/>
    </row>
    <row r="23" spans="1:13" s="2" customFormat="1" hidden="1" x14ac:dyDescent="0.2">
      <c r="A23" s="163"/>
      <c r="B23" s="171" t="s">
        <v>62</v>
      </c>
      <c r="C23" s="163"/>
      <c r="D23" s="166"/>
      <c r="E23" s="166"/>
      <c r="F23" s="15">
        <v>0.1</v>
      </c>
      <c r="G23" s="18"/>
      <c r="H23" s="19" t="s">
        <v>57</v>
      </c>
      <c r="I23" s="18"/>
      <c r="J23" s="218" t="s">
        <v>57</v>
      </c>
      <c r="K23" s="218" t="s">
        <v>57</v>
      </c>
      <c r="L23" s="218" t="s">
        <v>57</v>
      </c>
      <c r="M23" s="10"/>
    </row>
    <row r="24" spans="1:13" s="2" customFormat="1" x14ac:dyDescent="0.2">
      <c r="A24" s="163"/>
      <c r="B24" s="172"/>
      <c r="C24" s="163"/>
      <c r="D24" s="166"/>
      <c r="E24" s="166"/>
      <c r="F24" s="15"/>
      <c r="G24" s="18"/>
      <c r="H24" s="19"/>
      <c r="I24" s="18"/>
      <c r="J24" s="218"/>
      <c r="K24" s="218"/>
      <c r="L24" s="218"/>
      <c r="M24" s="10"/>
    </row>
    <row r="25" spans="1:13" s="159" customFormat="1" ht="24.75" customHeight="1" x14ac:dyDescent="0.2">
      <c r="A25" s="155">
        <v>4</v>
      </c>
      <c r="B25" s="192" t="s">
        <v>218</v>
      </c>
      <c r="C25" s="155"/>
      <c r="D25" s="166">
        <v>100</v>
      </c>
      <c r="E25" s="166">
        <v>350</v>
      </c>
      <c r="F25" s="156"/>
      <c r="G25" s="157"/>
      <c r="H25" s="158"/>
      <c r="I25" s="157"/>
      <c r="J25" s="222"/>
      <c r="K25" s="222"/>
      <c r="L25" s="222"/>
      <c r="M25" s="155"/>
    </row>
    <row r="26" spans="1:13" s="2" customFormat="1" x14ac:dyDescent="0.2">
      <c r="A26" s="163"/>
      <c r="B26" s="171" t="s">
        <v>55</v>
      </c>
      <c r="C26" s="163"/>
      <c r="D26" s="166"/>
      <c r="E26" s="166"/>
      <c r="F26" s="15">
        <v>0.75</v>
      </c>
      <c r="G26" s="16">
        <v>106</v>
      </c>
      <c r="H26" s="16">
        <f>I26-G26</f>
        <v>0</v>
      </c>
      <c r="I26" s="16">
        <f>+MB!F81</f>
        <v>106</v>
      </c>
      <c r="J26" s="217">
        <v>27825</v>
      </c>
      <c r="K26" s="217">
        <f>L26-J26</f>
        <v>0</v>
      </c>
      <c r="L26" s="217">
        <f>I26*E25*F26</f>
        <v>27825</v>
      </c>
      <c r="M26" s="10"/>
    </row>
    <row r="27" spans="1:13" s="2" customFormat="1" x14ac:dyDescent="0.2">
      <c r="A27" s="163"/>
      <c r="B27" s="171" t="s">
        <v>56</v>
      </c>
      <c r="C27" s="163"/>
      <c r="D27" s="166"/>
      <c r="E27" s="166"/>
      <c r="F27" s="15">
        <v>0.15</v>
      </c>
      <c r="G27" s="18"/>
      <c r="H27" s="16">
        <f>I27-G27</f>
        <v>106</v>
      </c>
      <c r="I27" s="200">
        <f>+MB!F102</f>
        <v>106</v>
      </c>
      <c r="J27" s="218">
        <v>0</v>
      </c>
      <c r="K27" s="217">
        <f>L27-J27</f>
        <v>5565</v>
      </c>
      <c r="L27" s="218">
        <f>+E25*F27*I27</f>
        <v>5565</v>
      </c>
      <c r="M27" s="10"/>
    </row>
    <row r="28" spans="1:13" s="2" customFormat="1" x14ac:dyDescent="0.2">
      <c r="A28" s="163"/>
      <c r="B28" s="171" t="s">
        <v>62</v>
      </c>
      <c r="C28" s="163"/>
      <c r="D28" s="166"/>
      <c r="E28" s="166"/>
      <c r="F28" s="15">
        <v>0.1</v>
      </c>
      <c r="G28" s="18"/>
      <c r="H28" s="19" t="s">
        <v>57</v>
      </c>
      <c r="I28" s="18"/>
      <c r="J28" s="218" t="s">
        <v>57</v>
      </c>
      <c r="K28" s="218" t="s">
        <v>57</v>
      </c>
      <c r="L28" s="218" t="s">
        <v>57</v>
      </c>
      <c r="M28" s="10"/>
    </row>
    <row r="29" spans="1:13" s="2" customFormat="1" hidden="1" x14ac:dyDescent="0.2">
      <c r="A29" s="163"/>
      <c r="B29" s="172"/>
      <c r="C29" s="163"/>
      <c r="D29" s="166"/>
      <c r="E29" s="166"/>
      <c r="F29" s="15"/>
      <c r="G29" s="18"/>
      <c r="H29" s="19"/>
      <c r="I29" s="18"/>
      <c r="J29" s="218"/>
      <c r="K29" s="218"/>
      <c r="L29" s="218"/>
      <c r="M29" s="10"/>
    </row>
    <row r="30" spans="1:13" s="159" customFormat="1" ht="76.5" hidden="1" x14ac:dyDescent="0.2">
      <c r="A30" s="155">
        <v>5</v>
      </c>
      <c r="B30" s="154" t="s">
        <v>247</v>
      </c>
      <c r="C30" s="155"/>
      <c r="D30" s="166">
        <v>60</v>
      </c>
      <c r="E30" s="166">
        <v>200</v>
      </c>
      <c r="F30" s="156"/>
      <c r="G30" s="157"/>
      <c r="H30" s="158"/>
      <c r="I30" s="157"/>
      <c r="J30" s="222"/>
      <c r="K30" s="222"/>
      <c r="L30" s="222"/>
      <c r="M30" s="155"/>
    </row>
    <row r="31" spans="1:13" s="2" customFormat="1" hidden="1" x14ac:dyDescent="0.2">
      <c r="A31" s="163"/>
      <c r="B31" s="171" t="s">
        <v>55</v>
      </c>
      <c r="C31" s="163"/>
      <c r="D31" s="166"/>
      <c r="E31" s="166"/>
      <c r="F31" s="15">
        <v>0.75</v>
      </c>
      <c r="G31" s="16">
        <v>0</v>
      </c>
      <c r="H31" s="191">
        <f>I31-G31</f>
        <v>0</v>
      </c>
      <c r="I31" s="16">
        <f>+MB!F106</f>
        <v>0</v>
      </c>
      <c r="J31" s="217">
        <v>0</v>
      </c>
      <c r="K31" s="217">
        <f>L31-J31</f>
        <v>0</v>
      </c>
      <c r="L31" s="217">
        <f>I31*E30*F31</f>
        <v>0</v>
      </c>
      <c r="M31" s="10"/>
    </row>
    <row r="32" spans="1:13" s="2" customFormat="1" hidden="1" x14ac:dyDescent="0.2">
      <c r="A32" s="163"/>
      <c r="B32" s="171" t="s">
        <v>56</v>
      </c>
      <c r="C32" s="163"/>
      <c r="D32" s="166"/>
      <c r="E32" s="166"/>
      <c r="F32" s="15">
        <v>0.15</v>
      </c>
      <c r="G32" s="18"/>
      <c r="H32" s="19" t="s">
        <v>57</v>
      </c>
      <c r="I32" s="18"/>
      <c r="J32" s="218" t="s">
        <v>57</v>
      </c>
      <c r="K32" s="218" t="s">
        <v>57</v>
      </c>
      <c r="L32" s="218" t="s">
        <v>57</v>
      </c>
      <c r="M32" s="10"/>
    </row>
    <row r="33" spans="1:13" s="2" customFormat="1" hidden="1" x14ac:dyDescent="0.2">
      <c r="A33" s="163"/>
      <c r="B33" s="171" t="s">
        <v>62</v>
      </c>
      <c r="C33" s="163"/>
      <c r="D33" s="166"/>
      <c r="E33" s="166"/>
      <c r="F33" s="15">
        <v>0.1</v>
      </c>
      <c r="G33" s="18"/>
      <c r="H33" s="19" t="s">
        <v>57</v>
      </c>
      <c r="I33" s="18"/>
      <c r="J33" s="218" t="s">
        <v>57</v>
      </c>
      <c r="K33" s="218" t="s">
        <v>57</v>
      </c>
      <c r="L33" s="218" t="s">
        <v>57</v>
      </c>
      <c r="M33" s="10"/>
    </row>
    <row r="34" spans="1:13" s="2" customFormat="1" x14ac:dyDescent="0.2">
      <c r="A34" s="155"/>
      <c r="B34" s="160"/>
      <c r="C34" s="155"/>
      <c r="D34" s="166"/>
      <c r="E34" s="166"/>
      <c r="F34" s="15"/>
      <c r="G34" s="18"/>
      <c r="H34" s="19"/>
      <c r="I34" s="18"/>
      <c r="J34" s="218"/>
      <c r="K34" s="218"/>
      <c r="L34" s="218"/>
      <c r="M34" s="14"/>
    </row>
    <row r="35" spans="1:13" s="2" customFormat="1" ht="23.25" customHeight="1" x14ac:dyDescent="0.2">
      <c r="A35" s="173">
        <v>6</v>
      </c>
      <c r="B35" s="171" t="s">
        <v>58</v>
      </c>
      <c r="C35" s="174" t="s">
        <v>59</v>
      </c>
      <c r="D35" s="164">
        <v>3500</v>
      </c>
      <c r="E35" s="164">
        <v>100</v>
      </c>
      <c r="F35" s="13"/>
      <c r="G35" s="18"/>
      <c r="H35" s="18"/>
      <c r="I35" s="18"/>
      <c r="J35" s="219"/>
      <c r="K35" s="219"/>
      <c r="L35" s="219"/>
      <c r="M35" s="13"/>
    </row>
    <row r="36" spans="1:13" s="2" customFormat="1" x14ac:dyDescent="0.2">
      <c r="A36" s="163"/>
      <c r="B36" s="171" t="s">
        <v>55</v>
      </c>
      <c r="C36" s="163"/>
      <c r="D36" s="166"/>
      <c r="E36" s="166"/>
      <c r="F36" s="15">
        <v>0.75</v>
      </c>
      <c r="G36" s="16">
        <v>1134.5999999999999</v>
      </c>
      <c r="H36" s="16">
        <f>I36-G36</f>
        <v>0</v>
      </c>
      <c r="I36" s="16">
        <f>MB!F120</f>
        <v>1134.5999999999999</v>
      </c>
      <c r="J36" s="217">
        <v>85094.999999999985</v>
      </c>
      <c r="K36" s="217">
        <f>L36-J36</f>
        <v>0</v>
      </c>
      <c r="L36" s="217">
        <f>I36*E35*F36</f>
        <v>85094.999999999985</v>
      </c>
      <c r="M36" s="10"/>
    </row>
    <row r="37" spans="1:13" s="2" customFormat="1" x14ac:dyDescent="0.2">
      <c r="A37" s="163"/>
      <c r="B37" s="171" t="s">
        <v>56</v>
      </c>
      <c r="C37" s="163"/>
      <c r="D37" s="166"/>
      <c r="E37" s="166"/>
      <c r="F37" s="15">
        <v>0.15</v>
      </c>
      <c r="G37" s="18"/>
      <c r="H37" s="19" t="s">
        <v>57</v>
      </c>
      <c r="I37" s="18"/>
      <c r="J37" s="218" t="s">
        <v>57</v>
      </c>
      <c r="K37" s="218" t="s">
        <v>57</v>
      </c>
      <c r="L37" s="218" t="s">
        <v>57</v>
      </c>
      <c r="M37" s="10"/>
    </row>
    <row r="38" spans="1:13" s="2" customFormat="1" ht="12.75" customHeight="1" x14ac:dyDescent="0.2">
      <c r="A38" s="155"/>
      <c r="B38" s="160" t="s">
        <v>249</v>
      </c>
      <c r="C38" s="155"/>
      <c r="D38" s="166"/>
      <c r="E38" s="166"/>
      <c r="F38" s="15">
        <v>0.1</v>
      </c>
      <c r="G38" s="18"/>
      <c r="H38" s="19" t="s">
        <v>57</v>
      </c>
      <c r="I38" s="18"/>
      <c r="J38" s="218" t="s">
        <v>57</v>
      </c>
      <c r="K38" s="218" t="s">
        <v>57</v>
      </c>
      <c r="L38" s="218" t="s">
        <v>57</v>
      </c>
      <c r="M38" s="14"/>
    </row>
    <row r="39" spans="1:13" s="2" customFormat="1" x14ac:dyDescent="0.2">
      <c r="A39" s="163"/>
      <c r="B39" s="163"/>
      <c r="C39" s="163"/>
      <c r="D39" s="166"/>
      <c r="E39" s="166"/>
      <c r="F39" s="10"/>
      <c r="G39" s="18"/>
      <c r="H39" s="18"/>
      <c r="I39" s="18"/>
      <c r="J39" s="219"/>
      <c r="K39" s="219"/>
      <c r="L39" s="219"/>
      <c r="M39" s="10"/>
    </row>
    <row r="40" spans="1:13" s="159" customFormat="1" ht="24" customHeight="1" x14ac:dyDescent="0.2">
      <c r="A40" s="155">
        <v>18</v>
      </c>
      <c r="B40" s="154" t="s">
        <v>220</v>
      </c>
      <c r="C40" s="155"/>
      <c r="D40" s="166">
        <v>200</v>
      </c>
      <c r="E40" s="166">
        <v>50</v>
      </c>
      <c r="F40" s="156"/>
      <c r="G40" s="157"/>
      <c r="H40" s="158"/>
      <c r="I40" s="157"/>
      <c r="J40" s="222"/>
      <c r="K40" s="222"/>
      <c r="L40" s="222"/>
      <c r="M40" s="155"/>
    </row>
    <row r="41" spans="1:13" s="2" customFormat="1" x14ac:dyDescent="0.2">
      <c r="A41" s="163"/>
      <c r="B41" s="171" t="s">
        <v>55</v>
      </c>
      <c r="C41" s="163"/>
      <c r="D41" s="166"/>
      <c r="E41" s="166"/>
      <c r="F41" s="15">
        <v>0.75</v>
      </c>
      <c r="G41" s="16">
        <v>51</v>
      </c>
      <c r="H41" s="16">
        <f>I41-G41</f>
        <v>0</v>
      </c>
      <c r="I41" s="16">
        <f>+MB!F133</f>
        <v>51</v>
      </c>
      <c r="J41" s="217">
        <v>1912.5</v>
      </c>
      <c r="K41" s="217">
        <f>L41-J41</f>
        <v>0</v>
      </c>
      <c r="L41" s="217">
        <f>I41*E40*F41</f>
        <v>1912.5</v>
      </c>
      <c r="M41" s="10"/>
    </row>
    <row r="42" spans="1:13" s="2" customFormat="1" x14ac:dyDescent="0.2">
      <c r="A42" s="163"/>
      <c r="B42" s="171" t="s">
        <v>56</v>
      </c>
      <c r="C42" s="163"/>
      <c r="D42" s="166"/>
      <c r="E42" s="166"/>
      <c r="F42" s="15">
        <v>0.15</v>
      </c>
      <c r="G42" s="18"/>
      <c r="H42" s="16">
        <f>I42-G42</f>
        <v>51</v>
      </c>
      <c r="I42" s="200">
        <f>+MB!F146</f>
        <v>51</v>
      </c>
      <c r="J42" s="218">
        <v>0</v>
      </c>
      <c r="K42" s="217">
        <f>L42-J42</f>
        <v>382.5</v>
      </c>
      <c r="L42" s="217">
        <f>I42*E40*F42</f>
        <v>382.5</v>
      </c>
      <c r="M42" s="10"/>
    </row>
    <row r="43" spans="1:13" s="2" customFormat="1" x14ac:dyDescent="0.2">
      <c r="A43" s="163"/>
      <c r="B43" s="171" t="s">
        <v>62</v>
      </c>
      <c r="C43" s="163"/>
      <c r="D43" s="166"/>
      <c r="E43" s="166"/>
      <c r="F43" s="15">
        <v>0.1</v>
      </c>
      <c r="G43" s="18"/>
      <c r="H43" s="19" t="s">
        <v>57</v>
      </c>
      <c r="I43" s="18"/>
      <c r="J43" s="218" t="s">
        <v>57</v>
      </c>
      <c r="K43" s="218" t="s">
        <v>57</v>
      </c>
      <c r="L43" s="218" t="s">
        <v>57</v>
      </c>
      <c r="M43" s="10"/>
    </row>
    <row r="44" spans="1:13" s="2" customFormat="1" hidden="1" x14ac:dyDescent="0.2">
      <c r="A44" s="163"/>
      <c r="B44" s="172"/>
      <c r="C44" s="163"/>
      <c r="D44" s="166"/>
      <c r="E44" s="166"/>
      <c r="F44" s="15"/>
      <c r="G44" s="18"/>
      <c r="H44" s="19"/>
      <c r="I44" s="18"/>
      <c r="J44" s="218"/>
      <c r="K44" s="218"/>
      <c r="L44" s="218"/>
      <c r="M44" s="10"/>
    </row>
    <row r="45" spans="1:13" s="159" customFormat="1" ht="27" hidden="1" customHeight="1" x14ac:dyDescent="0.2">
      <c r="A45" s="155">
        <v>19</v>
      </c>
      <c r="B45" s="154" t="s">
        <v>221</v>
      </c>
      <c r="C45" s="155"/>
      <c r="D45" s="166">
        <v>120</v>
      </c>
      <c r="E45" s="166">
        <v>100</v>
      </c>
      <c r="F45" s="156"/>
      <c r="G45" s="157"/>
      <c r="H45" s="158"/>
      <c r="I45" s="157"/>
      <c r="J45" s="222"/>
      <c r="K45" s="222"/>
      <c r="L45" s="222"/>
      <c r="M45" s="155"/>
    </row>
    <row r="46" spans="1:13" s="2" customFormat="1" hidden="1" x14ac:dyDescent="0.2">
      <c r="A46" s="163"/>
      <c r="B46" s="171" t="s">
        <v>55</v>
      </c>
      <c r="C46" s="163"/>
      <c r="D46" s="166"/>
      <c r="E46" s="166"/>
      <c r="F46" s="15">
        <v>0.75</v>
      </c>
      <c r="G46" s="16">
        <v>0</v>
      </c>
      <c r="H46" s="16">
        <f>I46-G46</f>
        <v>0</v>
      </c>
      <c r="I46" s="16">
        <f>+MB!F151</f>
        <v>0</v>
      </c>
      <c r="J46" s="217">
        <v>0</v>
      </c>
      <c r="K46" s="217">
        <f>L46-J46</f>
        <v>0</v>
      </c>
      <c r="L46" s="217">
        <f>I46*E45*F46</f>
        <v>0</v>
      </c>
      <c r="M46" s="10"/>
    </row>
    <row r="47" spans="1:13" s="2" customFormat="1" hidden="1" x14ac:dyDescent="0.2">
      <c r="A47" s="163"/>
      <c r="B47" s="171" t="s">
        <v>56</v>
      </c>
      <c r="C47" s="163"/>
      <c r="D47" s="166"/>
      <c r="E47" s="166"/>
      <c r="F47" s="15">
        <v>0.15</v>
      </c>
      <c r="G47" s="18"/>
      <c r="H47" s="19" t="s">
        <v>57</v>
      </c>
      <c r="I47" s="18"/>
      <c r="J47" s="218" t="s">
        <v>57</v>
      </c>
      <c r="K47" s="218" t="s">
        <v>57</v>
      </c>
      <c r="L47" s="218" t="s">
        <v>57</v>
      </c>
      <c r="M47" s="10"/>
    </row>
    <row r="48" spans="1:13" s="2" customFormat="1" hidden="1" x14ac:dyDescent="0.2">
      <c r="A48" s="163"/>
      <c r="B48" s="171" t="s">
        <v>62</v>
      </c>
      <c r="C48" s="163"/>
      <c r="D48" s="166"/>
      <c r="E48" s="166"/>
      <c r="F48" s="15">
        <v>0.1</v>
      </c>
      <c r="G48" s="18"/>
      <c r="H48" s="19" t="s">
        <v>57</v>
      </c>
      <c r="I48" s="18"/>
      <c r="J48" s="218" t="s">
        <v>57</v>
      </c>
      <c r="K48" s="218" t="s">
        <v>57</v>
      </c>
      <c r="L48" s="218" t="s">
        <v>57</v>
      </c>
      <c r="M48" s="10"/>
    </row>
    <row r="49" spans="1:13" s="2" customFormat="1" hidden="1" x14ac:dyDescent="0.2">
      <c r="A49" s="163"/>
      <c r="B49" s="172"/>
      <c r="C49" s="163"/>
      <c r="D49" s="166"/>
      <c r="E49" s="166"/>
      <c r="F49" s="15"/>
      <c r="G49" s="18"/>
      <c r="H49" s="19"/>
      <c r="I49" s="18"/>
      <c r="J49" s="218"/>
      <c r="K49" s="218"/>
      <c r="L49" s="218"/>
      <c r="M49" s="10"/>
    </row>
    <row r="50" spans="1:13" s="159" customFormat="1" ht="27.75" hidden="1" customHeight="1" x14ac:dyDescent="0.2">
      <c r="A50" s="155">
        <v>20</v>
      </c>
      <c r="B50" s="154" t="s">
        <v>222</v>
      </c>
      <c r="C50" s="155"/>
      <c r="D50" s="166">
        <v>1350</v>
      </c>
      <c r="E50" s="166">
        <v>25</v>
      </c>
      <c r="F50" s="156"/>
      <c r="G50" s="157"/>
      <c r="H50" s="158"/>
      <c r="I50" s="157"/>
      <c r="J50" s="222"/>
      <c r="K50" s="222"/>
      <c r="L50" s="222"/>
      <c r="M50" s="155"/>
    </row>
    <row r="51" spans="1:13" s="2" customFormat="1" hidden="1" x14ac:dyDescent="0.2">
      <c r="A51" s="163"/>
      <c r="B51" s="171" t="s">
        <v>55</v>
      </c>
      <c r="C51" s="163"/>
      <c r="D51" s="166"/>
      <c r="E51" s="166"/>
      <c r="F51" s="15">
        <v>0.75</v>
      </c>
      <c r="G51" s="16">
        <v>0</v>
      </c>
      <c r="H51" s="191">
        <f>I51-G51</f>
        <v>0</v>
      </c>
      <c r="I51" s="16">
        <f>+MB!F155</f>
        <v>0</v>
      </c>
      <c r="J51" s="217">
        <v>0</v>
      </c>
      <c r="K51" s="217">
        <f>L51-J51</f>
        <v>0</v>
      </c>
      <c r="L51" s="217">
        <f>I51*E50*F51</f>
        <v>0</v>
      </c>
      <c r="M51" s="10"/>
    </row>
    <row r="52" spans="1:13" s="2" customFormat="1" hidden="1" x14ac:dyDescent="0.2">
      <c r="A52" s="163"/>
      <c r="B52" s="171" t="s">
        <v>56</v>
      </c>
      <c r="C52" s="163"/>
      <c r="D52" s="166"/>
      <c r="E52" s="166"/>
      <c r="F52" s="15">
        <v>0.15</v>
      </c>
      <c r="G52" s="18"/>
      <c r="H52" s="19" t="s">
        <v>57</v>
      </c>
      <c r="I52" s="18"/>
      <c r="J52" s="218" t="s">
        <v>57</v>
      </c>
      <c r="K52" s="218" t="s">
        <v>57</v>
      </c>
      <c r="L52" s="218" t="s">
        <v>57</v>
      </c>
      <c r="M52" s="10"/>
    </row>
    <row r="53" spans="1:13" s="2" customFormat="1" hidden="1" x14ac:dyDescent="0.2">
      <c r="A53" s="163"/>
      <c r="B53" s="171" t="s">
        <v>62</v>
      </c>
      <c r="C53" s="163"/>
      <c r="D53" s="166"/>
      <c r="E53" s="166"/>
      <c r="F53" s="15">
        <v>0.1</v>
      </c>
      <c r="G53" s="18"/>
      <c r="H53" s="19" t="s">
        <v>57</v>
      </c>
      <c r="I53" s="18"/>
      <c r="J53" s="218" t="s">
        <v>57</v>
      </c>
      <c r="K53" s="218" t="s">
        <v>57</v>
      </c>
      <c r="L53" s="218" t="s">
        <v>57</v>
      </c>
      <c r="M53" s="10"/>
    </row>
    <row r="54" spans="1:13" s="2" customFormat="1" x14ac:dyDescent="0.2">
      <c r="A54" s="163"/>
      <c r="B54" s="172"/>
      <c r="C54" s="163"/>
      <c r="D54" s="166"/>
      <c r="E54" s="166"/>
      <c r="F54" s="15"/>
      <c r="G54" s="18"/>
      <c r="H54" s="19"/>
      <c r="I54" s="18"/>
      <c r="J54" s="218"/>
      <c r="K54" s="218"/>
      <c r="L54" s="218"/>
      <c r="M54" s="10"/>
    </row>
    <row r="55" spans="1:13" s="159" customFormat="1" ht="25.5" customHeight="1" x14ac:dyDescent="0.2">
      <c r="A55" s="155">
        <v>22</v>
      </c>
      <c r="B55" s="154" t="s">
        <v>223</v>
      </c>
      <c r="C55" s="155"/>
      <c r="D55" s="166">
        <v>210</v>
      </c>
      <c r="E55" s="166">
        <v>100</v>
      </c>
      <c r="F55" s="156"/>
      <c r="G55" s="157"/>
      <c r="H55" s="158"/>
      <c r="I55" s="157"/>
      <c r="J55" s="222"/>
      <c r="K55" s="222"/>
      <c r="L55" s="222"/>
      <c r="M55" s="155"/>
    </row>
    <row r="56" spans="1:13" s="2" customFormat="1" x14ac:dyDescent="0.2">
      <c r="A56" s="163"/>
      <c r="B56" s="171" t="s">
        <v>55</v>
      </c>
      <c r="C56" s="163"/>
      <c r="D56" s="166"/>
      <c r="E56" s="166"/>
      <c r="F56" s="15">
        <v>0.75</v>
      </c>
      <c r="G56" s="16">
        <v>136</v>
      </c>
      <c r="H56" s="16">
        <f>I56-G56</f>
        <v>0</v>
      </c>
      <c r="I56" s="16">
        <f>+MB!F183</f>
        <v>136</v>
      </c>
      <c r="J56" s="217">
        <v>10200</v>
      </c>
      <c r="K56" s="217">
        <f>L56-J56</f>
        <v>0</v>
      </c>
      <c r="L56" s="217">
        <f>I56*E55*F56</f>
        <v>10200</v>
      </c>
      <c r="M56" s="10"/>
    </row>
    <row r="57" spans="1:13" s="2" customFormat="1" x14ac:dyDescent="0.2">
      <c r="A57" s="163"/>
      <c r="B57" s="171" t="s">
        <v>56</v>
      </c>
      <c r="C57" s="163"/>
      <c r="D57" s="166"/>
      <c r="E57" s="166"/>
      <c r="F57" s="15">
        <v>0.15</v>
      </c>
      <c r="G57" s="18"/>
      <c r="H57" s="16">
        <f>I57-G57</f>
        <v>136</v>
      </c>
      <c r="I57" s="248">
        <f>+MB!F211</f>
        <v>136</v>
      </c>
      <c r="J57" s="218">
        <v>0</v>
      </c>
      <c r="K57" s="217">
        <f>L57-J57</f>
        <v>2040</v>
      </c>
      <c r="L57" s="217">
        <f>I57*E55*F57</f>
        <v>2040</v>
      </c>
      <c r="M57" s="10"/>
    </row>
    <row r="58" spans="1:13" s="2" customFormat="1" x14ac:dyDescent="0.2">
      <c r="A58" s="163"/>
      <c r="B58" s="171" t="s">
        <v>62</v>
      </c>
      <c r="C58" s="163"/>
      <c r="D58" s="166"/>
      <c r="E58" s="166"/>
      <c r="F58" s="15">
        <v>0.1</v>
      </c>
      <c r="G58" s="18"/>
      <c r="H58" s="19" t="s">
        <v>57</v>
      </c>
      <c r="I58" s="18"/>
      <c r="J58" s="218" t="s">
        <v>57</v>
      </c>
      <c r="K58" s="218" t="s">
        <v>57</v>
      </c>
      <c r="L58" s="218" t="s">
        <v>57</v>
      </c>
      <c r="M58" s="10"/>
    </row>
    <row r="59" spans="1:13" s="2" customFormat="1" x14ac:dyDescent="0.2">
      <c r="A59" s="163"/>
      <c r="B59" s="172"/>
      <c r="C59" s="163"/>
      <c r="D59" s="166"/>
      <c r="E59" s="166"/>
      <c r="F59" s="15"/>
      <c r="G59" s="18"/>
      <c r="H59" s="19"/>
      <c r="I59" s="18"/>
      <c r="J59" s="218"/>
      <c r="K59" s="218"/>
      <c r="L59" s="218"/>
      <c r="M59" s="10"/>
    </row>
    <row r="60" spans="1:13" s="159" customFormat="1" ht="24.75" customHeight="1" x14ac:dyDescent="0.2">
      <c r="A60" s="155">
        <v>23</v>
      </c>
      <c r="B60" s="154" t="s">
        <v>224</v>
      </c>
      <c r="C60" s="155"/>
      <c r="D60" s="166">
        <v>200</v>
      </c>
      <c r="E60" s="166">
        <v>70</v>
      </c>
      <c r="F60" s="156"/>
      <c r="G60" s="157"/>
      <c r="H60" s="158"/>
      <c r="I60" s="157"/>
      <c r="J60" s="222"/>
      <c r="K60" s="222"/>
      <c r="L60" s="222"/>
      <c r="M60" s="155"/>
    </row>
    <row r="61" spans="1:13" s="2" customFormat="1" x14ac:dyDescent="0.2">
      <c r="A61" s="163"/>
      <c r="B61" s="171" t="s">
        <v>55</v>
      </c>
      <c r="C61" s="163"/>
      <c r="D61" s="166"/>
      <c r="E61" s="166"/>
      <c r="F61" s="15">
        <v>0.75</v>
      </c>
      <c r="G61" s="16">
        <v>102</v>
      </c>
      <c r="H61" s="191">
        <f>I61-G61</f>
        <v>0</v>
      </c>
      <c r="I61" s="16">
        <f>+MB!F233</f>
        <v>102</v>
      </c>
      <c r="J61" s="217">
        <v>5355</v>
      </c>
      <c r="K61" s="217">
        <f>L61-J61</f>
        <v>0</v>
      </c>
      <c r="L61" s="217">
        <f>I61*E60*F61</f>
        <v>5355</v>
      </c>
      <c r="M61" s="10"/>
    </row>
    <row r="62" spans="1:13" s="2" customFormat="1" x14ac:dyDescent="0.2">
      <c r="A62" s="163"/>
      <c r="B62" s="171" t="s">
        <v>56</v>
      </c>
      <c r="C62" s="163"/>
      <c r="D62" s="166"/>
      <c r="E62" s="166"/>
      <c r="F62" s="15">
        <v>0.15</v>
      </c>
      <c r="G62" s="18"/>
      <c r="H62" s="191">
        <f>I62-G62</f>
        <v>102</v>
      </c>
      <c r="I62" s="200">
        <f>+MB!F255</f>
        <v>102</v>
      </c>
      <c r="J62" s="218">
        <v>0</v>
      </c>
      <c r="K62" s="217">
        <f>L62-J62</f>
        <v>1071</v>
      </c>
      <c r="L62" s="217">
        <f>I62*E60*F62</f>
        <v>1071</v>
      </c>
      <c r="M62" s="10"/>
    </row>
    <row r="63" spans="1:13" s="2" customFormat="1" x14ac:dyDescent="0.2">
      <c r="A63" s="163"/>
      <c r="B63" s="171" t="s">
        <v>62</v>
      </c>
      <c r="C63" s="163"/>
      <c r="D63" s="166"/>
      <c r="E63" s="166"/>
      <c r="F63" s="15">
        <v>0.1</v>
      </c>
      <c r="G63" s="18"/>
      <c r="H63" s="19" t="s">
        <v>57</v>
      </c>
      <c r="I63" s="18"/>
      <c r="J63" s="218" t="s">
        <v>57</v>
      </c>
      <c r="K63" s="218" t="s">
        <v>57</v>
      </c>
      <c r="L63" s="218" t="s">
        <v>57</v>
      </c>
      <c r="M63" s="10"/>
    </row>
    <row r="64" spans="1:13" s="2" customFormat="1" x14ac:dyDescent="0.2">
      <c r="A64" s="163"/>
      <c r="B64" s="172"/>
      <c r="C64" s="163"/>
      <c r="D64" s="166"/>
      <c r="E64" s="166"/>
      <c r="F64" s="15"/>
      <c r="G64" s="18"/>
      <c r="H64" s="19"/>
      <c r="I64" s="18"/>
      <c r="J64" s="218"/>
      <c r="K64" s="218"/>
      <c r="L64" s="218"/>
      <c r="M64" s="10"/>
    </row>
    <row r="65" spans="1:13" s="159" customFormat="1" ht="12.75" customHeight="1" x14ac:dyDescent="0.2">
      <c r="A65" s="155">
        <v>24</v>
      </c>
      <c r="B65" s="154" t="s">
        <v>225</v>
      </c>
      <c r="C65" s="155"/>
      <c r="D65" s="166">
        <v>1400</v>
      </c>
      <c r="E65" s="166">
        <v>50</v>
      </c>
      <c r="F65" s="156"/>
      <c r="G65" s="157"/>
      <c r="H65" s="158"/>
      <c r="I65" s="157"/>
      <c r="J65" s="222"/>
      <c r="K65" s="222"/>
      <c r="L65" s="222"/>
      <c r="M65" s="155"/>
    </row>
    <row r="66" spans="1:13" s="2" customFormat="1" x14ac:dyDescent="0.2">
      <c r="A66" s="163"/>
      <c r="B66" s="171" t="s">
        <v>55</v>
      </c>
      <c r="C66" s="163"/>
      <c r="D66" s="166"/>
      <c r="E66" s="166"/>
      <c r="F66" s="15">
        <v>0.75</v>
      </c>
      <c r="G66" s="16">
        <v>220</v>
      </c>
      <c r="H66" s="216">
        <f>I66-G66</f>
        <v>0</v>
      </c>
      <c r="I66" s="16">
        <f>+MB!F274</f>
        <v>220</v>
      </c>
      <c r="J66" s="217">
        <v>8250</v>
      </c>
      <c r="K66" s="217">
        <f>L66-J66</f>
        <v>0</v>
      </c>
      <c r="L66" s="217">
        <f>I66*E65*F66</f>
        <v>8250</v>
      </c>
      <c r="M66" s="10"/>
    </row>
    <row r="67" spans="1:13" s="2" customFormat="1" x14ac:dyDescent="0.2">
      <c r="A67" s="163"/>
      <c r="B67" s="171" t="s">
        <v>56</v>
      </c>
      <c r="C67" s="163"/>
      <c r="D67" s="166"/>
      <c r="E67" s="166"/>
      <c r="F67" s="15">
        <v>0.15</v>
      </c>
      <c r="G67" s="18"/>
      <c r="H67" s="216">
        <f>I67-G67</f>
        <v>220</v>
      </c>
      <c r="I67" s="200">
        <f>+MB!F293</f>
        <v>220</v>
      </c>
      <c r="J67" s="218">
        <v>0</v>
      </c>
      <c r="K67" s="217">
        <f>L67-J67</f>
        <v>1650</v>
      </c>
      <c r="L67" s="217">
        <f>I67*E65*F67</f>
        <v>1650</v>
      </c>
      <c r="M67" s="10"/>
    </row>
    <row r="68" spans="1:13" s="2" customFormat="1" x14ac:dyDescent="0.2">
      <c r="A68" s="163"/>
      <c r="B68" s="171" t="s">
        <v>62</v>
      </c>
      <c r="C68" s="163"/>
      <c r="D68" s="166"/>
      <c r="E68" s="166"/>
      <c r="F68" s="15">
        <v>0.1</v>
      </c>
      <c r="G68" s="18"/>
      <c r="H68" s="19" t="s">
        <v>57</v>
      </c>
      <c r="I68" s="18"/>
      <c r="J68" s="218" t="s">
        <v>57</v>
      </c>
      <c r="K68" s="218" t="s">
        <v>57</v>
      </c>
      <c r="L68" s="218" t="s">
        <v>57</v>
      </c>
      <c r="M68" s="10"/>
    </row>
    <row r="69" spans="1:13" s="2" customFormat="1" x14ac:dyDescent="0.2">
      <c r="A69" s="163"/>
      <c r="B69" s="172"/>
      <c r="C69" s="163"/>
      <c r="D69" s="166"/>
      <c r="E69" s="166"/>
      <c r="F69" s="15"/>
      <c r="G69" s="18"/>
      <c r="H69" s="19"/>
      <c r="I69" s="18"/>
      <c r="J69" s="218"/>
      <c r="K69" s="218"/>
      <c r="L69" s="218"/>
      <c r="M69" s="10"/>
    </row>
    <row r="70" spans="1:13" s="159" customFormat="1" ht="26.25" customHeight="1" x14ac:dyDescent="0.2">
      <c r="A70" s="155">
        <v>25</v>
      </c>
      <c r="B70" s="154" t="s">
        <v>226</v>
      </c>
      <c r="C70" s="155"/>
      <c r="D70" s="166">
        <v>420</v>
      </c>
      <c r="E70" s="166">
        <v>150</v>
      </c>
      <c r="F70" s="156"/>
      <c r="G70" s="157"/>
      <c r="H70" s="158"/>
      <c r="I70" s="157"/>
      <c r="J70" s="222"/>
      <c r="K70" s="222"/>
      <c r="L70" s="222"/>
      <c r="M70" s="155"/>
    </row>
    <row r="71" spans="1:13" s="2" customFormat="1" x14ac:dyDescent="0.2">
      <c r="A71" s="163"/>
      <c r="B71" s="171" t="s">
        <v>55</v>
      </c>
      <c r="C71" s="163"/>
      <c r="D71" s="166"/>
      <c r="E71" s="166"/>
      <c r="F71" s="15">
        <v>0.75</v>
      </c>
      <c r="G71" s="16">
        <v>88</v>
      </c>
      <c r="H71" s="191">
        <f>I71-G71</f>
        <v>0</v>
      </c>
      <c r="I71" s="16">
        <f>+MB!F313</f>
        <v>88</v>
      </c>
      <c r="J71" s="217">
        <v>9900</v>
      </c>
      <c r="K71" s="217">
        <f>L71-J71</f>
        <v>0</v>
      </c>
      <c r="L71" s="217">
        <f>I71*E70*F71</f>
        <v>9900</v>
      </c>
      <c r="M71" s="10"/>
    </row>
    <row r="72" spans="1:13" s="2" customFormat="1" x14ac:dyDescent="0.2">
      <c r="A72" s="163"/>
      <c r="B72" s="171" t="s">
        <v>56</v>
      </c>
      <c r="C72" s="163"/>
      <c r="D72" s="166"/>
      <c r="E72" s="166"/>
      <c r="F72" s="15">
        <v>0.15</v>
      </c>
      <c r="G72" s="18"/>
      <c r="H72" s="191">
        <f>I72-G72</f>
        <v>88</v>
      </c>
      <c r="I72" s="200">
        <f>+MB!F333</f>
        <v>88</v>
      </c>
      <c r="J72" s="218">
        <v>0</v>
      </c>
      <c r="K72" s="217">
        <f>L72-J72</f>
        <v>1980</v>
      </c>
      <c r="L72" s="217">
        <f>I72*E70*F72</f>
        <v>1980</v>
      </c>
      <c r="M72" s="10"/>
    </row>
    <row r="73" spans="1:13" s="2" customFormat="1" x14ac:dyDescent="0.2">
      <c r="A73" s="163"/>
      <c r="B73" s="171" t="s">
        <v>62</v>
      </c>
      <c r="C73" s="163"/>
      <c r="D73" s="166"/>
      <c r="E73" s="166"/>
      <c r="F73" s="15">
        <v>0.1</v>
      </c>
      <c r="G73" s="18"/>
      <c r="H73" s="19" t="s">
        <v>57</v>
      </c>
      <c r="I73" s="18"/>
      <c r="J73" s="218" t="s">
        <v>57</v>
      </c>
      <c r="K73" s="218" t="s">
        <v>57</v>
      </c>
      <c r="L73" s="218" t="s">
        <v>57</v>
      </c>
      <c r="M73" s="10"/>
    </row>
    <row r="74" spans="1:13" s="2" customFormat="1" x14ac:dyDescent="0.2">
      <c r="A74" s="163"/>
      <c r="B74" s="163"/>
      <c r="C74" s="163"/>
      <c r="D74" s="166"/>
      <c r="E74" s="166"/>
      <c r="F74" s="10"/>
      <c r="G74" s="18"/>
      <c r="H74" s="18"/>
      <c r="I74" s="18"/>
      <c r="J74" s="219"/>
      <c r="K74" s="219"/>
      <c r="L74" s="219"/>
      <c r="M74" s="10"/>
    </row>
    <row r="75" spans="1:13" s="2" customFormat="1" ht="10.5" customHeight="1" x14ac:dyDescent="0.2">
      <c r="A75" s="165"/>
      <c r="B75" s="175" t="s">
        <v>60</v>
      </c>
      <c r="C75" s="165"/>
      <c r="D75" s="167"/>
      <c r="E75" s="167"/>
      <c r="F75" s="11"/>
      <c r="G75" s="20"/>
      <c r="H75" s="20"/>
      <c r="I75" s="20"/>
      <c r="J75" s="223"/>
      <c r="K75" s="223"/>
      <c r="L75" s="223"/>
      <c r="M75" s="11"/>
    </row>
    <row r="76" spans="1:13" s="159" customFormat="1" ht="12.75" customHeight="1" x14ac:dyDescent="0.2">
      <c r="A76" s="155">
        <v>26</v>
      </c>
      <c r="B76" s="154" t="s">
        <v>246</v>
      </c>
      <c r="C76" s="155"/>
      <c r="D76" s="166">
        <v>220</v>
      </c>
      <c r="E76" s="166">
        <v>150</v>
      </c>
      <c r="F76" s="156"/>
      <c r="G76" s="157"/>
      <c r="H76" s="158"/>
      <c r="I76" s="157"/>
      <c r="J76" s="222"/>
      <c r="K76" s="222"/>
      <c r="L76" s="222"/>
      <c r="M76" s="155"/>
    </row>
    <row r="77" spans="1:13" s="2" customFormat="1" x14ac:dyDescent="0.2">
      <c r="A77" s="163"/>
      <c r="B77" s="171" t="s">
        <v>55</v>
      </c>
      <c r="C77" s="163"/>
      <c r="D77" s="166"/>
      <c r="E77" s="166"/>
      <c r="F77" s="15">
        <v>0.75</v>
      </c>
      <c r="G77" s="16">
        <v>102</v>
      </c>
      <c r="H77" s="191">
        <f>I77-G77</f>
        <v>0</v>
      </c>
      <c r="I77" s="16">
        <f>+MB!F356</f>
        <v>102</v>
      </c>
      <c r="J77" s="217">
        <v>11475</v>
      </c>
      <c r="K77" s="217">
        <f>L77-J77</f>
        <v>0</v>
      </c>
      <c r="L77" s="217">
        <f>I77*E76*F77</f>
        <v>11475</v>
      </c>
      <c r="M77" s="10"/>
    </row>
    <row r="78" spans="1:13" s="2" customFormat="1" x14ac:dyDescent="0.2">
      <c r="A78" s="163"/>
      <c r="B78" s="171" t="s">
        <v>56</v>
      </c>
      <c r="C78" s="163"/>
      <c r="D78" s="166"/>
      <c r="E78" s="166"/>
      <c r="F78" s="15">
        <v>0.15</v>
      </c>
      <c r="G78" s="18"/>
      <c r="H78" s="191">
        <f>I78-G78</f>
        <v>102</v>
      </c>
      <c r="I78" s="200">
        <f>+MB!F378</f>
        <v>102</v>
      </c>
      <c r="J78" s="218">
        <v>0</v>
      </c>
      <c r="K78" s="217">
        <f>L78-J78</f>
        <v>2295</v>
      </c>
      <c r="L78" s="217">
        <f>I78*E76*F78</f>
        <v>2295</v>
      </c>
      <c r="M78" s="10"/>
    </row>
    <row r="79" spans="1:13" s="2" customFormat="1" x14ac:dyDescent="0.2">
      <c r="A79" s="163"/>
      <c r="B79" s="171" t="s">
        <v>62</v>
      </c>
      <c r="C79" s="163"/>
      <c r="D79" s="166"/>
      <c r="E79" s="166"/>
      <c r="F79" s="15">
        <v>0.1</v>
      </c>
      <c r="G79" s="18"/>
      <c r="H79" s="19" t="s">
        <v>57</v>
      </c>
      <c r="I79" s="18"/>
      <c r="J79" s="218" t="s">
        <v>57</v>
      </c>
      <c r="K79" s="218" t="s">
        <v>57</v>
      </c>
      <c r="L79" s="218" t="s">
        <v>57</v>
      </c>
      <c r="M79" s="10"/>
    </row>
    <row r="80" spans="1:13" s="2" customFormat="1" ht="5.25" customHeight="1" x14ac:dyDescent="0.2">
      <c r="A80" s="163"/>
      <c r="B80" s="172"/>
      <c r="C80" s="163"/>
      <c r="D80" s="166"/>
      <c r="E80" s="166"/>
      <c r="F80" s="15"/>
      <c r="G80" s="18"/>
      <c r="H80" s="19"/>
      <c r="I80" s="18"/>
      <c r="J80" s="218"/>
      <c r="K80" s="218"/>
      <c r="L80" s="218"/>
      <c r="M80" s="10"/>
    </row>
    <row r="81" spans="1:13" s="159" customFormat="1" ht="15" customHeight="1" x14ac:dyDescent="0.2">
      <c r="A81" s="155">
        <v>27</v>
      </c>
      <c r="B81" s="154" t="s">
        <v>228</v>
      </c>
      <c r="C81" s="155"/>
      <c r="D81" s="166">
        <v>220</v>
      </c>
      <c r="E81" s="166">
        <v>100</v>
      </c>
      <c r="F81" s="156"/>
      <c r="G81" s="157"/>
      <c r="H81" s="158"/>
      <c r="I81" s="157"/>
      <c r="J81" s="222"/>
      <c r="K81" s="222"/>
      <c r="L81" s="222"/>
      <c r="M81" s="155"/>
    </row>
    <row r="82" spans="1:13" s="2" customFormat="1" x14ac:dyDescent="0.2">
      <c r="A82" s="163"/>
      <c r="B82" s="171" t="s">
        <v>55</v>
      </c>
      <c r="C82" s="163"/>
      <c r="D82" s="166"/>
      <c r="E82" s="166"/>
      <c r="F82" s="15">
        <v>0.75</v>
      </c>
      <c r="G82" s="191">
        <v>40</v>
      </c>
      <c r="H82" s="191">
        <f>I82-G82</f>
        <v>0</v>
      </c>
      <c r="I82" s="191">
        <f>+MB!F387</f>
        <v>40</v>
      </c>
      <c r="J82" s="217">
        <v>3000</v>
      </c>
      <c r="K82" s="217">
        <f>L82-J82</f>
        <v>0</v>
      </c>
      <c r="L82" s="217">
        <f>I82*E81*F82</f>
        <v>3000</v>
      </c>
      <c r="M82" s="10"/>
    </row>
    <row r="83" spans="1:13" s="2" customFormat="1" x14ac:dyDescent="0.2">
      <c r="A83" s="163"/>
      <c r="B83" s="171" t="s">
        <v>56</v>
      </c>
      <c r="C83" s="163"/>
      <c r="D83" s="166"/>
      <c r="E83" s="166"/>
      <c r="F83" s="15">
        <v>0.15</v>
      </c>
      <c r="G83" s="18"/>
      <c r="H83" s="191">
        <f>I83-G83</f>
        <v>40</v>
      </c>
      <c r="I83" s="200">
        <f>+MB!F396</f>
        <v>40</v>
      </c>
      <c r="J83" s="218">
        <v>0</v>
      </c>
      <c r="K83" s="217">
        <f>L83-J83</f>
        <v>600</v>
      </c>
      <c r="L83" s="217">
        <f>I83*E81*F83</f>
        <v>600</v>
      </c>
      <c r="M83" s="10"/>
    </row>
    <row r="84" spans="1:13" s="2" customFormat="1" x14ac:dyDescent="0.2">
      <c r="A84" s="163"/>
      <c r="B84" s="171" t="s">
        <v>62</v>
      </c>
      <c r="C84" s="163"/>
      <c r="D84" s="166"/>
      <c r="E84" s="166"/>
      <c r="F84" s="15">
        <v>0.1</v>
      </c>
      <c r="G84" s="18"/>
      <c r="H84" s="19" t="s">
        <v>57</v>
      </c>
      <c r="I84" s="18"/>
      <c r="J84" s="218" t="s">
        <v>57</v>
      </c>
      <c r="K84" s="218" t="s">
        <v>57</v>
      </c>
      <c r="L84" s="218" t="s">
        <v>57</v>
      </c>
      <c r="M84" s="10"/>
    </row>
    <row r="85" spans="1:13" s="2" customFormat="1" ht="10.5" customHeight="1" x14ac:dyDescent="0.2">
      <c r="A85" s="163"/>
      <c r="B85" s="172"/>
      <c r="C85" s="163"/>
      <c r="D85" s="166"/>
      <c r="E85" s="166"/>
      <c r="F85" s="15"/>
      <c r="G85" s="18"/>
      <c r="H85" s="19"/>
      <c r="I85" s="18"/>
      <c r="J85" s="218"/>
      <c r="K85" s="218"/>
      <c r="L85" s="218"/>
      <c r="M85" s="10"/>
    </row>
    <row r="86" spans="1:13" s="2" customFormat="1" ht="24.75" customHeight="1" x14ac:dyDescent="0.2">
      <c r="A86" s="169">
        <v>28</v>
      </c>
      <c r="B86" s="171" t="s">
        <v>61</v>
      </c>
      <c r="C86" s="170" t="s">
        <v>53</v>
      </c>
      <c r="D86" s="164">
        <v>220</v>
      </c>
      <c r="E86" s="164">
        <v>100</v>
      </c>
      <c r="F86" s="13"/>
      <c r="G86" s="18"/>
      <c r="H86" s="18"/>
      <c r="I86" s="18"/>
      <c r="J86" s="219"/>
      <c r="K86" s="219"/>
      <c r="L86" s="219"/>
      <c r="M86" s="13"/>
    </row>
    <row r="87" spans="1:13" s="2" customFormat="1" x14ac:dyDescent="0.2">
      <c r="A87" s="163"/>
      <c r="B87" s="171" t="s">
        <v>55</v>
      </c>
      <c r="C87" s="163"/>
      <c r="D87" s="166"/>
      <c r="E87" s="166"/>
      <c r="F87" s="15">
        <v>0.75</v>
      </c>
      <c r="G87" s="16">
        <v>155</v>
      </c>
      <c r="H87" s="16">
        <f>I87-G87</f>
        <v>0</v>
      </c>
      <c r="I87" s="16">
        <f>MB!F406</f>
        <v>155</v>
      </c>
      <c r="J87" s="217">
        <v>11625</v>
      </c>
      <c r="K87" s="217">
        <f>L87-J87</f>
        <v>0</v>
      </c>
      <c r="L87" s="217">
        <f>I87*E86*F87</f>
        <v>11625</v>
      </c>
      <c r="M87" s="10"/>
    </row>
    <row r="88" spans="1:13" s="2" customFormat="1" x14ac:dyDescent="0.2">
      <c r="A88" s="163"/>
      <c r="B88" s="171" t="s">
        <v>56</v>
      </c>
      <c r="C88" s="163"/>
      <c r="D88" s="166"/>
      <c r="E88" s="166"/>
      <c r="F88" s="15">
        <v>0.15</v>
      </c>
      <c r="G88" s="18"/>
      <c r="H88" s="19" t="s">
        <v>57</v>
      </c>
      <c r="I88" s="18"/>
      <c r="J88" s="218" t="s">
        <v>57</v>
      </c>
      <c r="K88" s="218" t="s">
        <v>57</v>
      </c>
      <c r="L88" s="218" t="s">
        <v>57</v>
      </c>
      <c r="M88" s="10"/>
    </row>
    <row r="89" spans="1:13" s="2" customFormat="1" x14ac:dyDescent="0.2">
      <c r="A89" s="163"/>
      <c r="B89" s="171" t="s">
        <v>62</v>
      </c>
      <c r="C89" s="163"/>
      <c r="D89" s="166"/>
      <c r="E89" s="166"/>
      <c r="F89" s="15">
        <v>0.1</v>
      </c>
      <c r="G89" s="18"/>
      <c r="H89" s="19" t="s">
        <v>57</v>
      </c>
      <c r="I89" s="18"/>
      <c r="J89" s="218" t="s">
        <v>57</v>
      </c>
      <c r="K89" s="218" t="s">
        <v>57</v>
      </c>
      <c r="L89" s="218" t="s">
        <v>57</v>
      </c>
      <c r="M89" s="10"/>
    </row>
    <row r="90" spans="1:13" s="2" customFormat="1" x14ac:dyDescent="0.2">
      <c r="A90" s="163"/>
      <c r="B90" s="172"/>
      <c r="C90" s="163"/>
      <c r="D90" s="166"/>
      <c r="E90" s="166"/>
      <c r="F90" s="15"/>
      <c r="G90" s="18"/>
      <c r="H90" s="19"/>
      <c r="I90" s="18"/>
      <c r="J90" s="218"/>
      <c r="K90" s="218"/>
      <c r="L90" s="218"/>
      <c r="M90" s="10"/>
    </row>
    <row r="91" spans="1:13" s="2" customFormat="1" ht="11.25" customHeight="1" x14ac:dyDescent="0.2">
      <c r="A91" s="155">
        <v>29</v>
      </c>
      <c r="B91" s="154" t="s">
        <v>230</v>
      </c>
      <c r="C91" s="155"/>
      <c r="D91" s="166">
        <v>220</v>
      </c>
      <c r="E91" s="166">
        <v>100</v>
      </c>
      <c r="F91" s="15"/>
      <c r="G91" s="18"/>
      <c r="H91" s="19"/>
      <c r="I91" s="18"/>
      <c r="J91" s="218"/>
      <c r="K91" s="218"/>
      <c r="L91" s="218"/>
      <c r="M91" s="14"/>
    </row>
    <row r="92" spans="1:13" s="2" customFormat="1" x14ac:dyDescent="0.2">
      <c r="A92" s="163"/>
      <c r="B92" s="171" t="s">
        <v>55</v>
      </c>
      <c r="C92" s="163"/>
      <c r="D92" s="166"/>
      <c r="E92" s="166"/>
      <c r="F92" s="15">
        <v>0.75</v>
      </c>
      <c r="G92" s="16">
        <v>102</v>
      </c>
      <c r="H92" s="191">
        <f>I92-G92</f>
        <v>0</v>
      </c>
      <c r="I92" s="16">
        <f>+MB!F428</f>
        <v>102</v>
      </c>
      <c r="J92" s="217">
        <v>7650</v>
      </c>
      <c r="K92" s="217">
        <f>L92-J92</f>
        <v>0</v>
      </c>
      <c r="L92" s="217">
        <f>I92*E91*F92</f>
        <v>7650</v>
      </c>
      <c r="M92" s="10"/>
    </row>
    <row r="93" spans="1:13" s="2" customFormat="1" x14ac:dyDescent="0.2">
      <c r="A93" s="163"/>
      <c r="B93" s="171" t="s">
        <v>56</v>
      </c>
      <c r="C93" s="163"/>
      <c r="D93" s="166"/>
      <c r="E93" s="166"/>
      <c r="F93" s="15">
        <v>0.15</v>
      </c>
      <c r="G93" s="18"/>
      <c r="H93" s="191">
        <f>I93-G93</f>
        <v>102</v>
      </c>
      <c r="I93" s="200">
        <f>+MB!F450</f>
        <v>102</v>
      </c>
      <c r="J93" s="218">
        <v>0</v>
      </c>
      <c r="K93" s="217">
        <f>L93-J93</f>
        <v>1530</v>
      </c>
      <c r="L93" s="217">
        <f>I93*E91*F93</f>
        <v>1530</v>
      </c>
      <c r="M93" s="10"/>
    </row>
    <row r="94" spans="1:13" s="2" customFormat="1" x14ac:dyDescent="0.2">
      <c r="A94" s="163"/>
      <c r="B94" s="171" t="s">
        <v>62</v>
      </c>
      <c r="C94" s="163"/>
      <c r="D94" s="166"/>
      <c r="E94" s="166"/>
      <c r="F94" s="15">
        <v>0.1</v>
      </c>
      <c r="G94" s="18"/>
      <c r="H94" s="19" t="s">
        <v>57</v>
      </c>
      <c r="I94" s="18"/>
      <c r="J94" s="218" t="s">
        <v>57</v>
      </c>
      <c r="K94" s="218" t="s">
        <v>57</v>
      </c>
      <c r="L94" s="218" t="s">
        <v>57</v>
      </c>
      <c r="M94" s="10"/>
    </row>
    <row r="95" spans="1:13" s="2" customFormat="1" x14ac:dyDescent="0.2">
      <c r="A95" s="163"/>
      <c r="B95" s="172"/>
      <c r="C95" s="163"/>
      <c r="D95" s="166"/>
      <c r="E95" s="166"/>
      <c r="F95" s="15"/>
      <c r="G95" s="18"/>
      <c r="H95" s="19"/>
      <c r="I95" s="18"/>
      <c r="J95" s="218"/>
      <c r="K95" s="218"/>
      <c r="L95" s="218"/>
      <c r="M95" s="10"/>
    </row>
    <row r="96" spans="1:13" s="2" customFormat="1" ht="14.25" customHeight="1" x14ac:dyDescent="0.2">
      <c r="A96" s="155">
        <v>30</v>
      </c>
      <c r="B96" s="154" t="s">
        <v>231</v>
      </c>
      <c r="C96" s="155"/>
      <c r="D96" s="166">
        <v>220</v>
      </c>
      <c r="E96" s="166">
        <v>40</v>
      </c>
      <c r="F96" s="15"/>
      <c r="G96" s="18"/>
      <c r="H96" s="193"/>
      <c r="I96" s="18"/>
      <c r="J96" s="218"/>
      <c r="K96" s="218"/>
      <c r="L96" s="218"/>
      <c r="M96" s="14"/>
    </row>
    <row r="97" spans="1:13" s="2" customFormat="1" x14ac:dyDescent="0.2">
      <c r="A97" s="163"/>
      <c r="B97" s="171" t="s">
        <v>55</v>
      </c>
      <c r="C97" s="163"/>
      <c r="D97" s="166"/>
      <c r="E97" s="166"/>
      <c r="F97" s="15">
        <v>0.75</v>
      </c>
      <c r="G97" s="16">
        <v>85</v>
      </c>
      <c r="H97" s="191">
        <f>I97-G97</f>
        <v>0</v>
      </c>
      <c r="I97" s="16">
        <f>+MB!F469</f>
        <v>85</v>
      </c>
      <c r="J97" s="217">
        <v>2550</v>
      </c>
      <c r="K97" s="217">
        <f>L97-J97</f>
        <v>0</v>
      </c>
      <c r="L97" s="217">
        <f>I97*E96*F97</f>
        <v>2550</v>
      </c>
      <c r="M97" s="10"/>
    </row>
    <row r="98" spans="1:13" s="2" customFormat="1" x14ac:dyDescent="0.2">
      <c r="A98" s="163"/>
      <c r="B98" s="171" t="s">
        <v>56</v>
      </c>
      <c r="C98" s="163"/>
      <c r="D98" s="166"/>
      <c r="E98" s="166"/>
      <c r="F98" s="15">
        <v>0.15</v>
      </c>
      <c r="G98" s="18"/>
      <c r="H98" s="191">
        <f>I98-G98</f>
        <v>85</v>
      </c>
      <c r="I98" s="200">
        <f>+MB!F488</f>
        <v>85</v>
      </c>
      <c r="J98" s="218">
        <v>0</v>
      </c>
      <c r="K98" s="217">
        <f>L98-J98</f>
        <v>510</v>
      </c>
      <c r="L98" s="217">
        <f>I98*E96*F98</f>
        <v>510</v>
      </c>
      <c r="M98" s="10"/>
    </row>
    <row r="99" spans="1:13" s="2" customFormat="1" x14ac:dyDescent="0.2">
      <c r="A99" s="163"/>
      <c r="B99" s="171" t="s">
        <v>62</v>
      </c>
      <c r="C99" s="163"/>
      <c r="D99" s="166"/>
      <c r="E99" s="166"/>
      <c r="F99" s="15">
        <v>0.1</v>
      </c>
      <c r="G99" s="18"/>
      <c r="H99" s="193" t="s">
        <v>57</v>
      </c>
      <c r="I99" s="18"/>
      <c r="J99" s="218" t="s">
        <v>57</v>
      </c>
      <c r="K99" s="218" t="s">
        <v>57</v>
      </c>
      <c r="L99" s="218" t="s">
        <v>57</v>
      </c>
      <c r="M99" s="10"/>
    </row>
    <row r="100" spans="1:13" s="2" customFormat="1" hidden="1" x14ac:dyDescent="0.2">
      <c r="A100" s="163"/>
      <c r="B100" s="172"/>
      <c r="C100" s="163"/>
      <c r="D100" s="166"/>
      <c r="E100" s="166"/>
      <c r="F100" s="15"/>
      <c r="G100" s="18"/>
      <c r="H100" s="193"/>
      <c r="I100" s="18"/>
      <c r="J100" s="218"/>
      <c r="K100" s="218"/>
      <c r="L100" s="218"/>
      <c r="M100" s="10"/>
    </row>
    <row r="101" spans="1:13" s="2" customFormat="1" ht="24" hidden="1" customHeight="1" x14ac:dyDescent="0.2">
      <c r="A101" s="155">
        <v>31</v>
      </c>
      <c r="B101" s="154" t="s">
        <v>232</v>
      </c>
      <c r="C101" s="155"/>
      <c r="D101" s="166">
        <v>220</v>
      </c>
      <c r="E101" s="166">
        <v>40</v>
      </c>
      <c r="F101" s="15"/>
      <c r="G101" s="18"/>
      <c r="H101" s="193"/>
      <c r="I101" s="18"/>
      <c r="J101" s="218"/>
      <c r="K101" s="218"/>
      <c r="L101" s="218"/>
      <c r="M101" s="14"/>
    </row>
    <row r="102" spans="1:13" s="2" customFormat="1" hidden="1" x14ac:dyDescent="0.2">
      <c r="A102" s="163"/>
      <c r="B102" s="171" t="s">
        <v>55</v>
      </c>
      <c r="C102" s="163"/>
      <c r="D102" s="166"/>
      <c r="E102" s="166"/>
      <c r="F102" s="15">
        <v>0.75</v>
      </c>
      <c r="G102" s="16">
        <v>0</v>
      </c>
      <c r="H102" s="191">
        <f>I102-G102</f>
        <v>0</v>
      </c>
      <c r="I102" s="16">
        <f>+MB!F493</f>
        <v>0</v>
      </c>
      <c r="J102" s="217">
        <v>0</v>
      </c>
      <c r="K102" s="217">
        <f>L102-J102</f>
        <v>0</v>
      </c>
      <c r="L102" s="217">
        <f>I102*E101*F102</f>
        <v>0</v>
      </c>
      <c r="M102" s="10"/>
    </row>
    <row r="103" spans="1:13" s="2" customFormat="1" hidden="1" x14ac:dyDescent="0.2">
      <c r="A103" s="163"/>
      <c r="B103" s="171" t="s">
        <v>56</v>
      </c>
      <c r="C103" s="163"/>
      <c r="D103" s="166"/>
      <c r="E103" s="166"/>
      <c r="F103" s="15">
        <v>0.15</v>
      </c>
      <c r="G103" s="18"/>
      <c r="H103" s="193" t="s">
        <v>57</v>
      </c>
      <c r="I103" s="18"/>
      <c r="J103" s="218" t="s">
        <v>57</v>
      </c>
      <c r="K103" s="218" t="s">
        <v>57</v>
      </c>
      <c r="L103" s="218" t="s">
        <v>57</v>
      </c>
      <c r="M103" s="10"/>
    </row>
    <row r="104" spans="1:13" s="2" customFormat="1" hidden="1" x14ac:dyDescent="0.2">
      <c r="A104" s="163"/>
      <c r="B104" s="171" t="s">
        <v>62</v>
      </c>
      <c r="C104" s="163"/>
      <c r="D104" s="166"/>
      <c r="E104" s="166"/>
      <c r="F104" s="15">
        <v>0.1</v>
      </c>
      <c r="G104" s="18"/>
      <c r="H104" s="193" t="s">
        <v>57</v>
      </c>
      <c r="I104" s="18"/>
      <c r="J104" s="218" t="s">
        <v>57</v>
      </c>
      <c r="K104" s="218" t="s">
        <v>57</v>
      </c>
      <c r="L104" s="218" t="s">
        <v>57</v>
      </c>
      <c r="M104" s="10"/>
    </row>
    <row r="105" spans="1:13" s="2" customFormat="1" x14ac:dyDescent="0.2">
      <c r="A105" s="163"/>
      <c r="B105" s="172"/>
      <c r="C105" s="163"/>
      <c r="D105" s="166"/>
      <c r="E105" s="166"/>
      <c r="F105" s="15"/>
      <c r="G105" s="18"/>
      <c r="H105" s="193"/>
      <c r="I105" s="18"/>
      <c r="J105" s="218"/>
      <c r="K105" s="218"/>
      <c r="L105" s="218"/>
      <c r="M105" s="10"/>
    </row>
    <row r="106" spans="1:13" s="2" customFormat="1" ht="12.75" customHeight="1" x14ac:dyDescent="0.2">
      <c r="A106" s="155">
        <v>32</v>
      </c>
      <c r="B106" s="154" t="s">
        <v>233</v>
      </c>
      <c r="C106" s="155"/>
      <c r="D106" s="166">
        <v>220</v>
      </c>
      <c r="E106" s="166">
        <v>40</v>
      </c>
      <c r="F106" s="15"/>
      <c r="G106" s="18"/>
      <c r="H106" s="193"/>
      <c r="I106" s="18"/>
      <c r="J106" s="218"/>
      <c r="K106" s="218"/>
      <c r="L106" s="218"/>
      <c r="M106" s="14"/>
    </row>
    <row r="107" spans="1:13" s="2" customFormat="1" x14ac:dyDescent="0.2">
      <c r="A107" s="163"/>
      <c r="B107" s="171" t="s">
        <v>55</v>
      </c>
      <c r="C107" s="163"/>
      <c r="D107" s="166"/>
      <c r="E107" s="166"/>
      <c r="F107" s="15">
        <v>0.75</v>
      </c>
      <c r="G107" s="16">
        <v>136</v>
      </c>
      <c r="H107" s="191">
        <f>I107-G107</f>
        <v>0</v>
      </c>
      <c r="I107" s="16">
        <f>+MB!F521</f>
        <v>136</v>
      </c>
      <c r="J107" s="217">
        <v>4080</v>
      </c>
      <c r="K107" s="217">
        <f>L107-J107</f>
        <v>0</v>
      </c>
      <c r="L107" s="217">
        <f>I107*E106*F107</f>
        <v>4080</v>
      </c>
      <c r="M107" s="10"/>
    </row>
    <row r="108" spans="1:13" s="2" customFormat="1" x14ac:dyDescent="0.2">
      <c r="A108" s="163"/>
      <c r="B108" s="171" t="s">
        <v>56</v>
      </c>
      <c r="C108" s="163"/>
      <c r="D108" s="166"/>
      <c r="E108" s="166"/>
      <c r="F108" s="15">
        <v>0.15</v>
      </c>
      <c r="G108" s="18"/>
      <c r="H108" s="191">
        <f>I108-G108</f>
        <v>136</v>
      </c>
      <c r="I108" s="200">
        <f>+MB!F549</f>
        <v>136</v>
      </c>
      <c r="J108" s="218">
        <v>0</v>
      </c>
      <c r="K108" s="217">
        <f>L108-J108</f>
        <v>816</v>
      </c>
      <c r="L108" s="217">
        <f>I108*E106*F108</f>
        <v>816</v>
      </c>
      <c r="M108" s="10"/>
    </row>
    <row r="109" spans="1:13" s="2" customFormat="1" x14ac:dyDescent="0.2">
      <c r="A109" s="163"/>
      <c r="B109" s="171" t="s">
        <v>62</v>
      </c>
      <c r="C109" s="163"/>
      <c r="D109" s="166"/>
      <c r="E109" s="166"/>
      <c r="F109" s="15">
        <v>0.1</v>
      </c>
      <c r="G109" s="18"/>
      <c r="H109" s="19" t="s">
        <v>57</v>
      </c>
      <c r="I109" s="251"/>
      <c r="J109" s="218" t="s">
        <v>57</v>
      </c>
      <c r="K109" s="218" t="s">
        <v>57</v>
      </c>
      <c r="L109" s="218" t="s">
        <v>57</v>
      </c>
      <c r="M109" s="10"/>
    </row>
    <row r="110" spans="1:13" s="2" customFormat="1" x14ac:dyDescent="0.2">
      <c r="A110" s="163"/>
      <c r="B110" s="172"/>
      <c r="C110" s="163"/>
      <c r="D110" s="166"/>
      <c r="E110" s="166"/>
      <c r="F110" s="15"/>
      <c r="G110" s="18"/>
      <c r="H110" s="19"/>
      <c r="I110" s="251"/>
      <c r="J110" s="218"/>
      <c r="K110" s="218"/>
      <c r="L110" s="218"/>
      <c r="M110" s="10"/>
    </row>
    <row r="111" spans="1:13" s="2" customFormat="1" ht="12" customHeight="1" x14ac:dyDescent="0.2">
      <c r="A111" s="155">
        <v>33</v>
      </c>
      <c r="B111" s="154" t="s">
        <v>234</v>
      </c>
      <c r="C111" s="155"/>
      <c r="D111" s="166">
        <v>220</v>
      </c>
      <c r="E111" s="166">
        <v>150</v>
      </c>
      <c r="F111" s="15"/>
      <c r="G111" s="18"/>
      <c r="H111" s="19"/>
      <c r="I111" s="251"/>
      <c r="J111" s="218"/>
      <c r="K111" s="218"/>
      <c r="L111" s="218"/>
      <c r="M111" s="14"/>
    </row>
    <row r="112" spans="1:13" s="2" customFormat="1" x14ac:dyDescent="0.2">
      <c r="A112" s="163"/>
      <c r="B112" s="171" t="s">
        <v>55</v>
      </c>
      <c r="C112" s="163"/>
      <c r="D112" s="166"/>
      <c r="E112" s="166"/>
      <c r="F112" s="15">
        <v>0.75</v>
      </c>
      <c r="G112" s="191">
        <v>85</v>
      </c>
      <c r="H112" s="191">
        <f>I112-G112</f>
        <v>0</v>
      </c>
      <c r="I112" s="191">
        <f>+MB!F568</f>
        <v>85</v>
      </c>
      <c r="J112" s="217">
        <v>9562.5</v>
      </c>
      <c r="K112" s="217">
        <f>L112-J112</f>
        <v>0</v>
      </c>
      <c r="L112" s="217">
        <f>I112*E111*F112</f>
        <v>9562.5</v>
      </c>
      <c r="M112" s="10"/>
    </row>
    <row r="113" spans="1:13" s="2" customFormat="1" x14ac:dyDescent="0.2">
      <c r="A113" s="163"/>
      <c r="B113" s="171" t="s">
        <v>56</v>
      </c>
      <c r="C113" s="163"/>
      <c r="D113" s="166"/>
      <c r="E113" s="166"/>
      <c r="F113" s="15">
        <v>0.15</v>
      </c>
      <c r="G113" s="18"/>
      <c r="H113" s="191">
        <f>I113-G113</f>
        <v>85</v>
      </c>
      <c r="I113" s="200">
        <f>+MB!F587</f>
        <v>85</v>
      </c>
      <c r="J113" s="218">
        <v>0</v>
      </c>
      <c r="K113" s="217">
        <f>L113-J113</f>
        <v>1912.5</v>
      </c>
      <c r="L113" s="217">
        <f>I113*E111*F113</f>
        <v>1912.5</v>
      </c>
      <c r="M113" s="10"/>
    </row>
    <row r="114" spans="1:13" s="2" customFormat="1" x14ac:dyDescent="0.2">
      <c r="A114" s="163"/>
      <c r="B114" s="171" t="s">
        <v>62</v>
      </c>
      <c r="C114" s="163"/>
      <c r="D114" s="166"/>
      <c r="E114" s="166"/>
      <c r="F114" s="15">
        <v>0.1</v>
      </c>
      <c r="G114" s="18"/>
      <c r="H114" s="19" t="s">
        <v>57</v>
      </c>
      <c r="I114" s="18"/>
      <c r="J114" s="218" t="s">
        <v>57</v>
      </c>
      <c r="K114" s="218" t="s">
        <v>57</v>
      </c>
      <c r="L114" s="218" t="s">
        <v>57</v>
      </c>
      <c r="M114" s="10"/>
    </row>
    <row r="115" spans="1:13" s="2" customFormat="1" hidden="1" x14ac:dyDescent="0.2">
      <c r="A115" s="163"/>
      <c r="B115" s="172"/>
      <c r="C115" s="163"/>
      <c r="D115" s="166"/>
      <c r="E115" s="166"/>
      <c r="F115" s="15"/>
      <c r="G115" s="18"/>
      <c r="H115" s="19"/>
      <c r="I115" s="18"/>
      <c r="J115" s="218"/>
      <c r="K115" s="218"/>
      <c r="L115" s="218"/>
      <c r="M115" s="10"/>
    </row>
    <row r="116" spans="1:13" s="2" customFormat="1" ht="24" hidden="1" customHeight="1" x14ac:dyDescent="0.2">
      <c r="A116" s="155">
        <v>34</v>
      </c>
      <c r="B116" s="154" t="s">
        <v>235</v>
      </c>
      <c r="C116" s="155"/>
      <c r="D116" s="166">
        <v>220</v>
      </c>
      <c r="E116" s="166">
        <v>350</v>
      </c>
      <c r="F116" s="15"/>
      <c r="G116" s="18"/>
      <c r="H116" s="19"/>
      <c r="I116" s="18"/>
      <c r="J116" s="218"/>
      <c r="K116" s="218"/>
      <c r="L116" s="218"/>
      <c r="M116" s="14"/>
    </row>
    <row r="117" spans="1:13" s="2" customFormat="1" hidden="1" x14ac:dyDescent="0.2">
      <c r="A117" s="163"/>
      <c r="B117" s="171" t="s">
        <v>55</v>
      </c>
      <c r="C117" s="163"/>
      <c r="D117" s="166"/>
      <c r="E117" s="166"/>
      <c r="F117" s="15">
        <v>0.75</v>
      </c>
      <c r="G117" s="16">
        <v>0</v>
      </c>
      <c r="H117" s="16">
        <f>I117-G117</f>
        <v>0</v>
      </c>
      <c r="I117" s="16">
        <f>+MB!F592</f>
        <v>0</v>
      </c>
      <c r="J117" s="217">
        <v>0</v>
      </c>
      <c r="K117" s="217">
        <f>L117-J117</f>
        <v>0</v>
      </c>
      <c r="L117" s="217">
        <f>I117*E116*F117</f>
        <v>0</v>
      </c>
      <c r="M117" s="10"/>
    </row>
    <row r="118" spans="1:13" s="2" customFormat="1" hidden="1" x14ac:dyDescent="0.2">
      <c r="A118" s="163"/>
      <c r="B118" s="171" t="s">
        <v>56</v>
      </c>
      <c r="C118" s="163"/>
      <c r="D118" s="166"/>
      <c r="E118" s="166"/>
      <c r="F118" s="15">
        <v>0.15</v>
      </c>
      <c r="G118" s="18"/>
      <c r="H118" s="19" t="s">
        <v>57</v>
      </c>
      <c r="I118" s="18"/>
      <c r="J118" s="218" t="s">
        <v>57</v>
      </c>
      <c r="K118" s="218" t="s">
        <v>57</v>
      </c>
      <c r="L118" s="218" t="s">
        <v>57</v>
      </c>
      <c r="M118" s="10"/>
    </row>
    <row r="119" spans="1:13" s="2" customFormat="1" hidden="1" x14ac:dyDescent="0.2">
      <c r="A119" s="163"/>
      <c r="B119" s="171" t="s">
        <v>62</v>
      </c>
      <c r="C119" s="163"/>
      <c r="D119" s="166"/>
      <c r="E119" s="166"/>
      <c r="F119" s="15">
        <v>0.1</v>
      </c>
      <c r="G119" s="18"/>
      <c r="H119" s="19" t="s">
        <v>57</v>
      </c>
      <c r="I119" s="18"/>
      <c r="J119" s="218" t="s">
        <v>57</v>
      </c>
      <c r="K119" s="218" t="s">
        <v>57</v>
      </c>
      <c r="L119" s="218" t="s">
        <v>57</v>
      </c>
      <c r="M119" s="10"/>
    </row>
    <row r="120" spans="1:13" s="2" customFormat="1" x14ac:dyDescent="0.2">
      <c r="A120" s="163"/>
      <c r="B120" s="172"/>
      <c r="C120" s="163"/>
      <c r="D120" s="166"/>
      <c r="E120" s="166"/>
      <c r="F120" s="15"/>
      <c r="G120" s="18"/>
      <c r="H120" s="19"/>
      <c r="I120" s="18"/>
      <c r="J120" s="218"/>
      <c r="K120" s="218"/>
      <c r="L120" s="218"/>
      <c r="M120" s="10"/>
    </row>
    <row r="121" spans="1:13" s="2" customFormat="1" ht="24" customHeight="1" x14ac:dyDescent="0.2">
      <c r="A121" s="155">
        <v>35</v>
      </c>
      <c r="B121" s="154" t="s">
        <v>236</v>
      </c>
      <c r="C121" s="155"/>
      <c r="D121" s="166">
        <v>220</v>
      </c>
      <c r="E121" s="166">
        <v>100</v>
      </c>
      <c r="F121" s="15"/>
      <c r="G121" s="18"/>
      <c r="H121" s="193"/>
      <c r="I121" s="18"/>
      <c r="J121" s="218"/>
      <c r="K121" s="218"/>
      <c r="L121" s="218"/>
      <c r="M121" s="14"/>
    </row>
    <row r="122" spans="1:13" s="2" customFormat="1" x14ac:dyDescent="0.2">
      <c r="A122" s="163"/>
      <c r="B122" s="171" t="s">
        <v>55</v>
      </c>
      <c r="C122" s="163"/>
      <c r="D122" s="166"/>
      <c r="E122" s="166"/>
      <c r="F122" s="15">
        <v>0.75</v>
      </c>
      <c r="G122" s="16">
        <v>187</v>
      </c>
      <c r="H122" s="191">
        <f>I122-G122</f>
        <v>0</v>
      </c>
      <c r="I122" s="16">
        <f>+MB!F629</f>
        <v>187</v>
      </c>
      <c r="J122" s="217">
        <v>14025</v>
      </c>
      <c r="K122" s="217">
        <f>L122-J122</f>
        <v>0</v>
      </c>
      <c r="L122" s="217">
        <f>I122*E121*F122</f>
        <v>14025</v>
      </c>
      <c r="M122" s="10"/>
    </row>
    <row r="123" spans="1:13" s="2" customFormat="1" x14ac:dyDescent="0.2">
      <c r="A123" s="163"/>
      <c r="B123" s="171" t="s">
        <v>56</v>
      </c>
      <c r="C123" s="163"/>
      <c r="D123" s="166"/>
      <c r="E123" s="166"/>
      <c r="F123" s="15">
        <v>0.15</v>
      </c>
      <c r="G123" s="18"/>
      <c r="H123" s="191">
        <f>I123-G123</f>
        <v>187</v>
      </c>
      <c r="I123" s="200">
        <f>+MB!F666</f>
        <v>187</v>
      </c>
      <c r="J123" s="218">
        <v>0</v>
      </c>
      <c r="K123" s="217">
        <f>L123-J123</f>
        <v>2805</v>
      </c>
      <c r="L123" s="217">
        <f>I123*E121*F123</f>
        <v>2805</v>
      </c>
      <c r="M123" s="10"/>
    </row>
    <row r="124" spans="1:13" s="2" customFormat="1" x14ac:dyDescent="0.2">
      <c r="A124" s="163"/>
      <c r="B124" s="171" t="s">
        <v>62</v>
      </c>
      <c r="C124" s="163"/>
      <c r="D124" s="166"/>
      <c r="E124" s="166"/>
      <c r="F124" s="15">
        <v>0.1</v>
      </c>
      <c r="G124" s="18"/>
      <c r="H124" s="193" t="s">
        <v>57</v>
      </c>
      <c r="I124" s="18"/>
      <c r="J124" s="218" t="s">
        <v>57</v>
      </c>
      <c r="K124" s="218" t="s">
        <v>57</v>
      </c>
      <c r="L124" s="218" t="s">
        <v>57</v>
      </c>
      <c r="M124" s="10"/>
    </row>
    <row r="125" spans="1:13" s="2" customFormat="1" x14ac:dyDescent="0.2">
      <c r="A125" s="163"/>
      <c r="B125" s="172"/>
      <c r="C125" s="163"/>
      <c r="D125" s="166"/>
      <c r="E125" s="166"/>
      <c r="F125" s="15"/>
      <c r="G125" s="18"/>
      <c r="H125" s="193"/>
      <c r="I125" s="18"/>
      <c r="J125" s="218"/>
      <c r="K125" s="218"/>
      <c r="L125" s="218"/>
      <c r="M125" s="10"/>
    </row>
    <row r="126" spans="1:13" s="2" customFormat="1" ht="24" customHeight="1" x14ac:dyDescent="0.2">
      <c r="A126" s="155">
        <v>37</v>
      </c>
      <c r="B126" s="154" t="s">
        <v>245</v>
      </c>
      <c r="C126" s="155"/>
      <c r="D126" s="166">
        <v>220</v>
      </c>
      <c r="E126" s="166">
        <v>60</v>
      </c>
      <c r="F126" s="15"/>
      <c r="G126" s="18"/>
      <c r="H126" s="193"/>
      <c r="I126" s="18"/>
      <c r="J126" s="218"/>
      <c r="K126" s="218"/>
      <c r="L126" s="218"/>
      <c r="M126" s="14"/>
    </row>
    <row r="127" spans="1:13" s="2" customFormat="1" x14ac:dyDescent="0.2">
      <c r="A127" s="163"/>
      <c r="B127" s="171" t="s">
        <v>55</v>
      </c>
      <c r="C127" s="163"/>
      <c r="D127" s="166"/>
      <c r="E127" s="166"/>
      <c r="F127" s="15">
        <v>0.75</v>
      </c>
      <c r="G127" s="16">
        <v>80</v>
      </c>
      <c r="H127" s="191">
        <f>I127-G127</f>
        <v>0</v>
      </c>
      <c r="I127" s="16">
        <f>+MB!F680</f>
        <v>80</v>
      </c>
      <c r="J127" s="217">
        <v>3600</v>
      </c>
      <c r="K127" s="217">
        <f>L127-J127</f>
        <v>0</v>
      </c>
      <c r="L127" s="217">
        <f>I127*E126*F127</f>
        <v>3600</v>
      </c>
      <c r="M127" s="10"/>
    </row>
    <row r="128" spans="1:13" s="2" customFormat="1" x14ac:dyDescent="0.2">
      <c r="A128" s="163"/>
      <c r="B128" s="171" t="s">
        <v>56</v>
      </c>
      <c r="C128" s="163"/>
      <c r="D128" s="166"/>
      <c r="E128" s="166"/>
      <c r="F128" s="15">
        <v>0.15</v>
      </c>
      <c r="G128" s="18"/>
      <c r="H128" s="191">
        <f>I128-G128</f>
        <v>80</v>
      </c>
      <c r="I128" s="200">
        <f>+MB!F694</f>
        <v>80</v>
      </c>
      <c r="J128" s="218">
        <v>0</v>
      </c>
      <c r="K128" s="217">
        <f>L128-J128</f>
        <v>720</v>
      </c>
      <c r="L128" s="217">
        <f>I128*E126*F128</f>
        <v>720</v>
      </c>
      <c r="M128" s="10"/>
    </row>
    <row r="129" spans="1:13" s="2" customFormat="1" x14ac:dyDescent="0.2">
      <c r="A129" s="163"/>
      <c r="B129" s="171" t="s">
        <v>62</v>
      </c>
      <c r="C129" s="163"/>
      <c r="D129" s="166"/>
      <c r="E129" s="166"/>
      <c r="F129" s="15">
        <v>0.1</v>
      </c>
      <c r="G129" s="18"/>
      <c r="H129" s="193" t="s">
        <v>57</v>
      </c>
      <c r="I129" s="18"/>
      <c r="J129" s="218" t="s">
        <v>57</v>
      </c>
      <c r="K129" s="218" t="s">
        <v>57</v>
      </c>
      <c r="L129" s="218" t="s">
        <v>57</v>
      </c>
      <c r="M129" s="10"/>
    </row>
    <row r="130" spans="1:13" s="2" customFormat="1" hidden="1" x14ac:dyDescent="0.2">
      <c r="A130" s="163"/>
      <c r="B130" s="172"/>
      <c r="C130" s="163"/>
      <c r="D130" s="166"/>
      <c r="E130" s="166"/>
      <c r="F130" s="15"/>
      <c r="G130" s="18"/>
      <c r="H130" s="193"/>
      <c r="I130" s="18"/>
      <c r="J130" s="218"/>
      <c r="K130" s="218"/>
      <c r="L130" s="218"/>
      <c r="M130" s="10"/>
    </row>
    <row r="131" spans="1:13" s="2" customFormat="1" ht="24" hidden="1" customHeight="1" x14ac:dyDescent="0.2">
      <c r="A131" s="155">
        <v>38</v>
      </c>
      <c r="B131" s="154" t="s">
        <v>238</v>
      </c>
      <c r="C131" s="155"/>
      <c r="D131" s="166">
        <v>0</v>
      </c>
      <c r="E131" s="166">
        <v>350</v>
      </c>
      <c r="F131" s="15"/>
      <c r="G131" s="18"/>
      <c r="H131" s="193"/>
      <c r="I131" s="18"/>
      <c r="J131" s="218"/>
      <c r="K131" s="218"/>
      <c r="L131" s="218"/>
      <c r="M131" s="14"/>
    </row>
    <row r="132" spans="1:13" s="2" customFormat="1" hidden="1" x14ac:dyDescent="0.2">
      <c r="A132" s="163"/>
      <c r="B132" s="171" t="s">
        <v>55</v>
      </c>
      <c r="C132" s="163"/>
      <c r="D132" s="166"/>
      <c r="E132" s="166"/>
      <c r="F132" s="15">
        <v>0.75</v>
      </c>
      <c r="G132" s="16">
        <v>0</v>
      </c>
      <c r="H132" s="191">
        <f>I132-G132</f>
        <v>0</v>
      </c>
      <c r="I132" s="16">
        <f>+MB!F699</f>
        <v>0</v>
      </c>
      <c r="J132" s="217">
        <v>0</v>
      </c>
      <c r="K132" s="217">
        <f>L132-J132</f>
        <v>0</v>
      </c>
      <c r="L132" s="217">
        <f>I132*E131*F132</f>
        <v>0</v>
      </c>
      <c r="M132" s="10"/>
    </row>
    <row r="133" spans="1:13" s="2" customFormat="1" hidden="1" x14ac:dyDescent="0.2">
      <c r="A133" s="163"/>
      <c r="B133" s="171" t="s">
        <v>56</v>
      </c>
      <c r="C133" s="163"/>
      <c r="D133" s="166"/>
      <c r="E133" s="166"/>
      <c r="F133" s="15">
        <v>0.15</v>
      </c>
      <c r="G133" s="18"/>
      <c r="H133" s="193" t="s">
        <v>57</v>
      </c>
      <c r="I133" s="18"/>
      <c r="J133" s="218" t="s">
        <v>57</v>
      </c>
      <c r="K133" s="218" t="s">
        <v>57</v>
      </c>
      <c r="L133" s="218" t="s">
        <v>57</v>
      </c>
      <c r="M133" s="10"/>
    </row>
    <row r="134" spans="1:13" s="2" customFormat="1" hidden="1" x14ac:dyDescent="0.2">
      <c r="A134" s="163"/>
      <c r="B134" s="171" t="s">
        <v>62</v>
      </c>
      <c r="C134" s="163"/>
      <c r="D134" s="166"/>
      <c r="E134" s="166"/>
      <c r="F134" s="15">
        <v>0.1</v>
      </c>
      <c r="G134" s="18"/>
      <c r="H134" s="193" t="s">
        <v>57</v>
      </c>
      <c r="I134" s="18"/>
      <c r="J134" s="218" t="s">
        <v>57</v>
      </c>
      <c r="K134" s="218" t="s">
        <v>57</v>
      </c>
      <c r="L134" s="218" t="s">
        <v>57</v>
      </c>
      <c r="M134" s="10"/>
    </row>
    <row r="135" spans="1:13" s="2" customFormat="1" x14ac:dyDescent="0.2">
      <c r="A135" s="163"/>
      <c r="B135" s="172"/>
      <c r="C135" s="163"/>
      <c r="D135" s="166"/>
      <c r="E135" s="166"/>
      <c r="F135" s="15"/>
      <c r="G135" s="18"/>
      <c r="H135" s="193"/>
      <c r="I135" s="18"/>
      <c r="J135" s="218"/>
      <c r="K135" s="218"/>
      <c r="L135" s="218"/>
      <c r="M135" s="10"/>
    </row>
    <row r="136" spans="1:13" s="2" customFormat="1" ht="9.75" customHeight="1" x14ac:dyDescent="0.2">
      <c r="A136" s="155">
        <v>39</v>
      </c>
      <c r="B136" s="154" t="s">
        <v>239</v>
      </c>
      <c r="C136" s="155"/>
      <c r="D136" s="166">
        <v>4</v>
      </c>
      <c r="E136" s="166">
        <v>250</v>
      </c>
      <c r="F136" s="15"/>
      <c r="G136" s="18"/>
      <c r="H136" s="193"/>
      <c r="I136" s="18"/>
      <c r="J136" s="218"/>
      <c r="K136" s="218"/>
      <c r="L136" s="218"/>
      <c r="M136" s="14"/>
    </row>
    <row r="137" spans="1:13" s="2" customFormat="1" x14ac:dyDescent="0.2">
      <c r="A137" s="163"/>
      <c r="B137" s="171" t="s">
        <v>55</v>
      </c>
      <c r="C137" s="163"/>
      <c r="D137" s="166"/>
      <c r="E137" s="166"/>
      <c r="F137" s="15">
        <v>0.75</v>
      </c>
      <c r="G137" s="16">
        <v>55</v>
      </c>
      <c r="H137" s="191">
        <f>I137-G137</f>
        <v>0</v>
      </c>
      <c r="I137" s="16">
        <f>+MB!F713</f>
        <v>55</v>
      </c>
      <c r="J137" s="217">
        <v>10312.5</v>
      </c>
      <c r="K137" s="217">
        <f>L137-J137</f>
        <v>0</v>
      </c>
      <c r="L137" s="217">
        <f>I137*E136*F137</f>
        <v>10312.5</v>
      </c>
      <c r="M137" s="10"/>
    </row>
    <row r="138" spans="1:13" s="2" customFormat="1" x14ac:dyDescent="0.2">
      <c r="A138" s="163"/>
      <c r="B138" s="171" t="s">
        <v>56</v>
      </c>
      <c r="C138" s="163"/>
      <c r="D138" s="166"/>
      <c r="E138" s="166"/>
      <c r="F138" s="15">
        <v>0.15</v>
      </c>
      <c r="G138" s="18"/>
      <c r="H138" s="191">
        <f>I138-G138</f>
        <v>55</v>
      </c>
      <c r="I138" s="200">
        <f>+MB!F727</f>
        <v>55</v>
      </c>
      <c r="J138" s="218">
        <v>0</v>
      </c>
      <c r="K138" s="217">
        <f>L138-J138</f>
        <v>2062.5</v>
      </c>
      <c r="L138" s="217">
        <f>I138*E136*F138</f>
        <v>2062.5</v>
      </c>
      <c r="M138" s="10"/>
    </row>
    <row r="139" spans="1:13" s="2" customFormat="1" x14ac:dyDescent="0.2">
      <c r="A139" s="163"/>
      <c r="B139" s="171" t="s">
        <v>62</v>
      </c>
      <c r="C139" s="163"/>
      <c r="D139" s="166"/>
      <c r="E139" s="166"/>
      <c r="F139" s="15">
        <v>0.1</v>
      </c>
      <c r="G139" s="18"/>
      <c r="H139" s="19" t="s">
        <v>57</v>
      </c>
      <c r="I139" s="18"/>
      <c r="J139" s="218" t="s">
        <v>57</v>
      </c>
      <c r="K139" s="218" t="s">
        <v>57</v>
      </c>
      <c r="L139" s="218" t="s">
        <v>57</v>
      </c>
      <c r="M139" s="10"/>
    </row>
    <row r="140" spans="1:13" s="2" customFormat="1" hidden="1" x14ac:dyDescent="0.2">
      <c r="A140" s="163"/>
      <c r="B140" s="172"/>
      <c r="C140" s="163"/>
      <c r="D140" s="166"/>
      <c r="E140" s="166"/>
      <c r="F140" s="15"/>
      <c r="G140" s="18"/>
      <c r="H140" s="19"/>
      <c r="I140" s="18"/>
      <c r="J140" s="218"/>
      <c r="K140" s="218"/>
      <c r="L140" s="218"/>
      <c r="M140" s="10"/>
    </row>
    <row r="141" spans="1:13" s="2" customFormat="1" ht="24" hidden="1" customHeight="1" x14ac:dyDescent="0.2">
      <c r="A141" s="155">
        <v>39</v>
      </c>
      <c r="B141" s="154" t="s">
        <v>240</v>
      </c>
      <c r="C141" s="155"/>
      <c r="D141" s="166"/>
      <c r="E141" s="166">
        <v>500</v>
      </c>
      <c r="F141" s="15"/>
      <c r="G141" s="18"/>
      <c r="H141" s="19"/>
      <c r="I141" s="18"/>
      <c r="J141" s="218"/>
      <c r="K141" s="218"/>
      <c r="L141" s="218"/>
      <c r="M141" s="14"/>
    </row>
    <row r="142" spans="1:13" s="2" customFormat="1" hidden="1" x14ac:dyDescent="0.2">
      <c r="A142" s="163"/>
      <c r="B142" s="171" t="s">
        <v>55</v>
      </c>
      <c r="C142" s="163"/>
      <c r="D142" s="166"/>
      <c r="E142" s="166"/>
      <c r="F142" s="15">
        <v>0.75</v>
      </c>
      <c r="G142" s="16">
        <v>0</v>
      </c>
      <c r="H142" s="16">
        <f>I142-G142</f>
        <v>0</v>
      </c>
      <c r="I142" s="16">
        <f>+MB!F732</f>
        <v>0</v>
      </c>
      <c r="J142" s="217">
        <v>0</v>
      </c>
      <c r="K142" s="217">
        <f>L142-J142</f>
        <v>0</v>
      </c>
      <c r="L142" s="217">
        <f>I142*E141*F142</f>
        <v>0</v>
      </c>
      <c r="M142" s="10"/>
    </row>
    <row r="143" spans="1:13" s="2" customFormat="1" hidden="1" x14ac:dyDescent="0.2">
      <c r="A143" s="163"/>
      <c r="B143" s="171" t="s">
        <v>56</v>
      </c>
      <c r="C143" s="163"/>
      <c r="D143" s="166"/>
      <c r="E143" s="166"/>
      <c r="F143" s="15">
        <v>0.15</v>
      </c>
      <c r="G143" s="18"/>
      <c r="H143" s="19" t="s">
        <v>57</v>
      </c>
      <c r="I143" s="18"/>
      <c r="J143" s="218" t="s">
        <v>57</v>
      </c>
      <c r="K143" s="218" t="s">
        <v>57</v>
      </c>
      <c r="L143" s="218" t="s">
        <v>57</v>
      </c>
      <c r="M143" s="10"/>
    </row>
    <row r="144" spans="1:13" s="2" customFormat="1" hidden="1" x14ac:dyDescent="0.2">
      <c r="A144" s="163"/>
      <c r="B144" s="171" t="s">
        <v>62</v>
      </c>
      <c r="C144" s="163"/>
      <c r="D144" s="166"/>
      <c r="E144" s="166"/>
      <c r="F144" s="15">
        <v>0.1</v>
      </c>
      <c r="G144" s="18"/>
      <c r="H144" s="19" t="s">
        <v>57</v>
      </c>
      <c r="I144" s="18"/>
      <c r="J144" s="218" t="s">
        <v>57</v>
      </c>
      <c r="K144" s="218" t="s">
        <v>57</v>
      </c>
      <c r="L144" s="218" t="s">
        <v>57</v>
      </c>
      <c r="M144" s="10"/>
    </row>
    <row r="145" spans="1:13" s="2" customFormat="1" hidden="1" x14ac:dyDescent="0.2">
      <c r="A145" s="163"/>
      <c r="B145" s="172"/>
      <c r="C145" s="163"/>
      <c r="D145" s="166"/>
      <c r="E145" s="166"/>
      <c r="F145" s="15"/>
      <c r="G145" s="18"/>
      <c r="H145" s="19"/>
      <c r="I145" s="18"/>
      <c r="J145" s="218"/>
      <c r="K145" s="218"/>
      <c r="L145" s="218"/>
      <c r="M145" s="10"/>
    </row>
    <row r="146" spans="1:13" s="2" customFormat="1" ht="24" hidden="1" customHeight="1" x14ac:dyDescent="0.2">
      <c r="A146" s="155"/>
      <c r="B146" s="154" t="s">
        <v>241</v>
      </c>
      <c r="C146" s="155"/>
      <c r="D146" s="166"/>
      <c r="E146" s="166">
        <v>1888</v>
      </c>
      <c r="F146" s="15"/>
      <c r="G146" s="18"/>
      <c r="H146" s="19"/>
      <c r="I146" s="18"/>
      <c r="J146" s="218"/>
      <c r="K146" s="218"/>
      <c r="L146" s="218"/>
      <c r="M146" s="14"/>
    </row>
    <row r="147" spans="1:13" s="2" customFormat="1" hidden="1" x14ac:dyDescent="0.2">
      <c r="A147" s="163"/>
      <c r="B147" s="171" t="s">
        <v>55</v>
      </c>
      <c r="C147" s="163"/>
      <c r="D147" s="166"/>
      <c r="E147" s="166"/>
      <c r="F147" s="15">
        <v>0.75</v>
      </c>
      <c r="G147" s="16">
        <v>0</v>
      </c>
      <c r="H147" s="16">
        <f>I147-G147</f>
        <v>0</v>
      </c>
      <c r="I147" s="16">
        <f>+MB!F737</f>
        <v>0</v>
      </c>
      <c r="J147" s="217">
        <v>0</v>
      </c>
      <c r="K147" s="217">
        <f>L147-J147</f>
        <v>0</v>
      </c>
      <c r="L147" s="217">
        <f>I147*E146*F147</f>
        <v>0</v>
      </c>
      <c r="M147" s="10"/>
    </row>
    <row r="148" spans="1:13" s="2" customFormat="1" hidden="1" x14ac:dyDescent="0.2">
      <c r="A148" s="163"/>
      <c r="B148" s="171" t="s">
        <v>56</v>
      </c>
      <c r="C148" s="163"/>
      <c r="D148" s="166"/>
      <c r="E148" s="166"/>
      <c r="F148" s="15">
        <v>0.15</v>
      </c>
      <c r="G148" s="18"/>
      <c r="H148" s="19" t="s">
        <v>57</v>
      </c>
      <c r="I148" s="18"/>
      <c r="J148" s="218" t="s">
        <v>57</v>
      </c>
      <c r="K148" s="218" t="s">
        <v>57</v>
      </c>
      <c r="L148" s="218" t="s">
        <v>57</v>
      </c>
      <c r="M148" s="10"/>
    </row>
    <row r="149" spans="1:13" s="2" customFormat="1" hidden="1" x14ac:dyDescent="0.2">
      <c r="A149" s="163"/>
      <c r="B149" s="171" t="s">
        <v>62</v>
      </c>
      <c r="C149" s="163"/>
      <c r="D149" s="166"/>
      <c r="E149" s="166"/>
      <c r="F149" s="15">
        <v>0.1</v>
      </c>
      <c r="G149" s="18"/>
      <c r="H149" s="19" t="s">
        <v>57</v>
      </c>
      <c r="I149" s="18"/>
      <c r="J149" s="218" t="s">
        <v>57</v>
      </c>
      <c r="K149" s="218" t="s">
        <v>57</v>
      </c>
      <c r="L149" s="218" t="s">
        <v>57</v>
      </c>
      <c r="M149" s="10"/>
    </row>
    <row r="150" spans="1:13" s="2" customFormat="1" hidden="1" x14ac:dyDescent="0.2">
      <c r="A150" s="163"/>
      <c r="B150" s="172"/>
      <c r="C150" s="163"/>
      <c r="D150" s="166"/>
      <c r="E150" s="166"/>
      <c r="F150" s="15"/>
      <c r="G150" s="18"/>
      <c r="H150" s="19"/>
      <c r="I150" s="18"/>
      <c r="J150" s="218"/>
      <c r="K150" s="218"/>
      <c r="L150" s="218"/>
      <c r="M150" s="10"/>
    </row>
    <row r="151" spans="1:13" s="2" customFormat="1" ht="24" hidden="1" customHeight="1" x14ac:dyDescent="0.2">
      <c r="A151" s="155">
        <v>40</v>
      </c>
      <c r="B151" s="154" t="s">
        <v>242</v>
      </c>
      <c r="C151" s="155"/>
      <c r="D151" s="166">
        <v>28</v>
      </c>
      <c r="E151" s="166">
        <v>60</v>
      </c>
      <c r="F151" s="15"/>
      <c r="G151" s="18"/>
      <c r="H151" s="19"/>
      <c r="I151" s="18"/>
      <c r="J151" s="218"/>
      <c r="K151" s="218"/>
      <c r="L151" s="218"/>
      <c r="M151" s="14"/>
    </row>
    <row r="152" spans="1:13" s="2" customFormat="1" hidden="1" x14ac:dyDescent="0.2">
      <c r="A152" s="163"/>
      <c r="B152" s="171" t="s">
        <v>55</v>
      </c>
      <c r="C152" s="163"/>
      <c r="D152" s="166"/>
      <c r="E152" s="166"/>
      <c r="F152" s="15">
        <v>0.75</v>
      </c>
      <c r="G152" s="16">
        <v>0</v>
      </c>
      <c r="H152" s="191">
        <f>I152-G152</f>
        <v>0</v>
      </c>
      <c r="I152" s="16">
        <f>+MB!F741</f>
        <v>0</v>
      </c>
      <c r="J152" s="217">
        <v>0</v>
      </c>
      <c r="K152" s="217">
        <f>L152-J152</f>
        <v>0</v>
      </c>
      <c r="L152" s="217">
        <f>I152*E151*F152</f>
        <v>0</v>
      </c>
      <c r="M152" s="10"/>
    </row>
    <row r="153" spans="1:13" s="2" customFormat="1" hidden="1" x14ac:dyDescent="0.2">
      <c r="A153" s="163"/>
      <c r="B153" s="171" t="s">
        <v>56</v>
      </c>
      <c r="C153" s="163"/>
      <c r="D153" s="166"/>
      <c r="E153" s="166"/>
      <c r="F153" s="15">
        <v>0.15</v>
      </c>
      <c r="G153" s="18"/>
      <c r="H153" s="19" t="s">
        <v>57</v>
      </c>
      <c r="I153" s="18"/>
      <c r="J153" s="218" t="s">
        <v>57</v>
      </c>
      <c r="K153" s="218" t="s">
        <v>57</v>
      </c>
      <c r="L153" s="218" t="s">
        <v>57</v>
      </c>
      <c r="M153" s="10"/>
    </row>
    <row r="154" spans="1:13" s="2" customFormat="1" hidden="1" x14ac:dyDescent="0.2">
      <c r="A154" s="163"/>
      <c r="B154" s="171" t="s">
        <v>62</v>
      </c>
      <c r="C154" s="163"/>
      <c r="D154" s="166"/>
      <c r="E154" s="166"/>
      <c r="F154" s="15">
        <v>0.1</v>
      </c>
      <c r="G154" s="18"/>
      <c r="H154" s="19" t="s">
        <v>57</v>
      </c>
      <c r="I154" s="18"/>
      <c r="J154" s="218" t="s">
        <v>57</v>
      </c>
      <c r="K154" s="218" t="s">
        <v>57</v>
      </c>
      <c r="L154" s="218" t="s">
        <v>57</v>
      </c>
      <c r="M154" s="10"/>
    </row>
    <row r="155" spans="1:13" s="2" customFormat="1" ht="9" customHeight="1" x14ac:dyDescent="0.2">
      <c r="A155" s="163"/>
      <c r="B155" s="163"/>
      <c r="C155" s="163"/>
      <c r="D155" s="166"/>
      <c r="E155" s="166"/>
      <c r="F155" s="10"/>
      <c r="G155" s="18"/>
      <c r="H155" s="18"/>
      <c r="I155" s="18"/>
      <c r="J155" s="219"/>
      <c r="K155" s="219"/>
      <c r="L155" s="219"/>
      <c r="M155" s="10"/>
    </row>
    <row r="156" spans="1:13" s="2" customFormat="1" ht="9" customHeight="1" x14ac:dyDescent="0.2">
      <c r="A156" s="165"/>
      <c r="B156" s="175" t="s">
        <v>63</v>
      </c>
      <c r="C156" s="165"/>
      <c r="D156" s="167"/>
      <c r="E156" s="167"/>
      <c r="F156" s="11"/>
      <c r="G156" s="20"/>
      <c r="H156" s="20"/>
      <c r="I156" s="20"/>
      <c r="J156" s="223"/>
      <c r="K156" s="223"/>
      <c r="L156" s="223"/>
      <c r="M156" s="11"/>
    </row>
    <row r="157" spans="1:13" s="2" customFormat="1" ht="34.5" customHeight="1" x14ac:dyDescent="0.2">
      <c r="A157" s="160"/>
      <c r="B157" s="171" t="s">
        <v>108</v>
      </c>
      <c r="C157" s="160"/>
      <c r="D157" s="166"/>
      <c r="E157" s="166"/>
      <c r="F157" s="13"/>
      <c r="G157" s="18"/>
      <c r="H157" s="18"/>
      <c r="I157" s="18"/>
      <c r="J157" s="219"/>
      <c r="K157" s="219"/>
      <c r="L157" s="219"/>
      <c r="M157" s="13"/>
    </row>
    <row r="158" spans="1:13" s="159" customFormat="1" ht="15" hidden="1" customHeight="1" x14ac:dyDescent="0.2">
      <c r="A158" s="160">
        <v>41</v>
      </c>
      <c r="B158" s="154" t="s">
        <v>243</v>
      </c>
      <c r="C158" s="160"/>
      <c r="D158" s="166">
        <v>105</v>
      </c>
      <c r="E158" s="166">
        <v>70</v>
      </c>
      <c r="F158" s="160"/>
      <c r="G158" s="157"/>
      <c r="H158" s="157"/>
      <c r="I158" s="157"/>
      <c r="J158" s="224"/>
      <c r="K158" s="224"/>
      <c r="L158" s="224"/>
      <c r="M158" s="160"/>
    </row>
    <row r="159" spans="1:13" s="2" customFormat="1" ht="12.75" hidden="1" customHeight="1" x14ac:dyDescent="0.2">
      <c r="A159" s="163"/>
      <c r="B159" s="171" t="s">
        <v>55</v>
      </c>
      <c r="C159" s="163"/>
      <c r="D159" s="163"/>
      <c r="E159" s="163"/>
      <c r="F159" s="15">
        <v>0.75</v>
      </c>
      <c r="G159" s="16">
        <v>0</v>
      </c>
      <c r="H159" s="16">
        <f>I159-G159</f>
        <v>0</v>
      </c>
      <c r="I159" s="16">
        <f>+MB!F749</f>
        <v>0</v>
      </c>
      <c r="J159" s="217">
        <v>0</v>
      </c>
      <c r="K159" s="217">
        <f>L159-J159</f>
        <v>0</v>
      </c>
      <c r="L159" s="217">
        <f>I159*E158*F159</f>
        <v>0</v>
      </c>
      <c r="M159" s="10"/>
    </row>
    <row r="160" spans="1:13" s="2" customFormat="1" ht="12.75" hidden="1" customHeight="1" x14ac:dyDescent="0.2">
      <c r="A160" s="163"/>
      <c r="B160" s="171" t="s">
        <v>56</v>
      </c>
      <c r="C160" s="163"/>
      <c r="D160" s="163"/>
      <c r="E160" s="163"/>
      <c r="F160" s="15">
        <v>0.15</v>
      </c>
      <c r="G160" s="18"/>
      <c r="H160" s="19" t="s">
        <v>57</v>
      </c>
      <c r="I160" s="18"/>
      <c r="J160" s="218" t="s">
        <v>57</v>
      </c>
      <c r="K160" s="218" t="s">
        <v>57</v>
      </c>
      <c r="L160" s="218" t="s">
        <v>57</v>
      </c>
      <c r="M160" s="10"/>
    </row>
    <row r="161" spans="1:13" s="2" customFormat="1" ht="12.75" hidden="1" customHeight="1" x14ac:dyDescent="0.2">
      <c r="A161" s="163"/>
      <c r="B161" s="171" t="s">
        <v>62</v>
      </c>
      <c r="C161" s="163"/>
      <c r="D161" s="163"/>
      <c r="E161" s="163"/>
      <c r="F161" s="15">
        <v>0.1</v>
      </c>
      <c r="G161" s="18"/>
      <c r="H161" s="19" t="s">
        <v>57</v>
      </c>
      <c r="I161" s="18"/>
      <c r="J161" s="218" t="s">
        <v>57</v>
      </c>
      <c r="K161" s="218" t="s">
        <v>57</v>
      </c>
      <c r="L161" s="218" t="s">
        <v>57</v>
      </c>
      <c r="M161" s="10"/>
    </row>
    <row r="162" spans="1:13" s="2" customFormat="1" ht="12.75" hidden="1" customHeight="1" x14ac:dyDescent="0.2">
      <c r="A162" s="163"/>
      <c r="B162" s="172"/>
      <c r="C162" s="163"/>
      <c r="D162" s="163"/>
      <c r="E162" s="163"/>
      <c r="F162" s="15"/>
      <c r="G162" s="18"/>
      <c r="H162" s="19"/>
      <c r="I162" s="18"/>
      <c r="J162" s="218"/>
      <c r="K162" s="218"/>
      <c r="L162" s="218"/>
      <c r="M162" s="10"/>
    </row>
    <row r="163" spans="1:13" s="2" customFormat="1" ht="22.5" x14ac:dyDescent="0.2">
      <c r="A163" s="169">
        <v>42</v>
      </c>
      <c r="B163" s="171" t="s">
        <v>109</v>
      </c>
      <c r="C163" s="170" t="s">
        <v>59</v>
      </c>
      <c r="D163" s="161">
        <v>105</v>
      </c>
      <c r="E163" s="162">
        <v>70</v>
      </c>
      <c r="F163" s="10"/>
      <c r="G163" s="18"/>
      <c r="H163" s="18"/>
      <c r="I163" s="18"/>
      <c r="J163" s="219"/>
      <c r="K163" s="219"/>
      <c r="L163" s="219"/>
      <c r="M163" s="10"/>
    </row>
    <row r="164" spans="1:13" s="2" customFormat="1" x14ac:dyDescent="0.2">
      <c r="A164" s="163"/>
      <c r="B164" s="171" t="s">
        <v>55</v>
      </c>
      <c r="C164" s="163"/>
      <c r="D164" s="163"/>
      <c r="E164" s="163"/>
      <c r="F164" s="15">
        <v>0.75</v>
      </c>
      <c r="G164" s="16">
        <v>258</v>
      </c>
      <c r="H164" s="16">
        <f>I164-G164</f>
        <v>0</v>
      </c>
      <c r="I164" s="16">
        <f>MB!F757</f>
        <v>258</v>
      </c>
      <c r="J164" s="217">
        <v>13545</v>
      </c>
      <c r="K164" s="217">
        <f>L164-J164</f>
        <v>0</v>
      </c>
      <c r="L164" s="217">
        <f>I164*E163*F164</f>
        <v>13545</v>
      </c>
      <c r="M164" s="10"/>
    </row>
    <row r="165" spans="1:13" s="2" customFormat="1" x14ac:dyDescent="0.2">
      <c r="A165" s="163"/>
      <c r="B165" s="171" t="s">
        <v>56</v>
      </c>
      <c r="C165" s="163"/>
      <c r="D165" s="163"/>
      <c r="E165" s="163"/>
      <c r="F165" s="15">
        <v>0.15</v>
      </c>
      <c r="G165" s="18"/>
      <c r="H165" s="19" t="s">
        <v>57</v>
      </c>
      <c r="I165" s="18"/>
      <c r="J165" s="218" t="s">
        <v>57</v>
      </c>
      <c r="K165" s="218" t="s">
        <v>57</v>
      </c>
      <c r="L165" s="218" t="s">
        <v>57</v>
      </c>
      <c r="M165" s="10"/>
    </row>
    <row r="166" spans="1:13" s="2" customFormat="1" x14ac:dyDescent="0.2">
      <c r="A166" s="163"/>
      <c r="B166" s="171" t="s">
        <v>62</v>
      </c>
      <c r="C166" s="163"/>
      <c r="D166" s="163"/>
      <c r="E166" s="163"/>
      <c r="F166" s="15">
        <v>0.1</v>
      </c>
      <c r="G166" s="18"/>
      <c r="H166" s="19" t="s">
        <v>57</v>
      </c>
      <c r="I166" s="18"/>
      <c r="J166" s="218" t="s">
        <v>57</v>
      </c>
      <c r="K166" s="218" t="s">
        <v>57</v>
      </c>
      <c r="L166" s="218" t="s">
        <v>57</v>
      </c>
      <c r="M166" s="10"/>
    </row>
    <row r="167" spans="1:13" s="2" customFormat="1" x14ac:dyDescent="0.2">
      <c r="A167" s="163"/>
      <c r="B167" s="171"/>
      <c r="C167" s="163"/>
      <c r="D167" s="163"/>
      <c r="E167" s="163"/>
      <c r="F167" s="15"/>
      <c r="G167" s="18"/>
      <c r="H167" s="19"/>
      <c r="I167" s="18"/>
      <c r="J167" s="218"/>
      <c r="K167" s="218"/>
      <c r="L167" s="218"/>
      <c r="M167" s="10"/>
    </row>
    <row r="168" spans="1:13" s="2" customFormat="1" ht="22.5" x14ac:dyDescent="0.2">
      <c r="A168" s="169">
        <v>43</v>
      </c>
      <c r="B168" s="171" t="s">
        <v>110</v>
      </c>
      <c r="C168" s="170" t="s">
        <v>59</v>
      </c>
      <c r="D168" s="161">
        <v>105</v>
      </c>
      <c r="E168" s="162">
        <v>70</v>
      </c>
      <c r="F168" s="10"/>
      <c r="G168" s="18"/>
      <c r="H168" s="18"/>
      <c r="I168" s="18"/>
      <c r="J168" s="219"/>
      <c r="K168" s="219"/>
      <c r="L168" s="219"/>
      <c r="M168" s="10"/>
    </row>
    <row r="169" spans="1:13" s="2" customFormat="1" x14ac:dyDescent="0.2">
      <c r="A169" s="163"/>
      <c r="B169" s="171" t="s">
        <v>55</v>
      </c>
      <c r="C169" s="163"/>
      <c r="D169" s="163"/>
      <c r="E169" s="163"/>
      <c r="F169" s="15">
        <v>0.75</v>
      </c>
      <c r="G169" s="16">
        <v>120</v>
      </c>
      <c r="H169" s="16">
        <f>I169-G169</f>
        <v>0</v>
      </c>
      <c r="I169" s="16">
        <f>MB!F765</f>
        <v>120</v>
      </c>
      <c r="J169" s="217">
        <v>6300</v>
      </c>
      <c r="K169" s="217">
        <f>L169-J169</f>
        <v>0</v>
      </c>
      <c r="L169" s="217">
        <f>I169*E168*F169</f>
        <v>6300</v>
      </c>
      <c r="M169" s="10"/>
    </row>
    <row r="170" spans="1:13" s="2" customFormat="1" x14ac:dyDescent="0.2">
      <c r="A170" s="163"/>
      <c r="B170" s="171" t="s">
        <v>56</v>
      </c>
      <c r="C170" s="163"/>
      <c r="D170" s="163"/>
      <c r="E170" s="163"/>
      <c r="F170" s="15">
        <v>0.15</v>
      </c>
      <c r="G170" s="18"/>
      <c r="H170" s="19" t="s">
        <v>57</v>
      </c>
      <c r="I170" s="18"/>
      <c r="J170" s="218" t="s">
        <v>57</v>
      </c>
      <c r="K170" s="218" t="s">
        <v>57</v>
      </c>
      <c r="L170" s="218" t="s">
        <v>57</v>
      </c>
      <c r="M170" s="10"/>
    </row>
    <row r="171" spans="1:13" s="2" customFormat="1" x14ac:dyDescent="0.2">
      <c r="A171" s="163"/>
      <c r="B171" s="171" t="s">
        <v>62</v>
      </c>
      <c r="C171" s="163"/>
      <c r="D171" s="163"/>
      <c r="E171" s="163"/>
      <c r="F171" s="15">
        <v>0.1</v>
      </c>
      <c r="G171" s="18"/>
      <c r="H171" s="19" t="s">
        <v>57</v>
      </c>
      <c r="I171" s="18"/>
      <c r="J171" s="218" t="s">
        <v>57</v>
      </c>
      <c r="K171" s="218" t="s">
        <v>57</v>
      </c>
      <c r="L171" s="218" t="s">
        <v>57</v>
      </c>
      <c r="M171" s="10"/>
    </row>
    <row r="172" spans="1:13" s="2" customFormat="1" x14ac:dyDescent="0.2">
      <c r="A172" s="163"/>
      <c r="B172" s="171"/>
      <c r="C172" s="163"/>
      <c r="D172" s="163"/>
      <c r="E172" s="163"/>
      <c r="F172" s="15"/>
      <c r="G172" s="18"/>
      <c r="H172" s="19"/>
      <c r="I172" s="18"/>
      <c r="J172" s="218"/>
      <c r="K172" s="218"/>
      <c r="L172" s="218"/>
      <c r="M172" s="10"/>
    </row>
    <row r="173" spans="1:13" s="2" customFormat="1" ht="12.75" customHeight="1" x14ac:dyDescent="0.2">
      <c r="A173" s="169">
        <v>44</v>
      </c>
      <c r="B173" s="171" t="s">
        <v>111</v>
      </c>
      <c r="C173" s="170" t="s">
        <v>59</v>
      </c>
      <c r="D173" s="161">
        <v>55</v>
      </c>
      <c r="E173" s="162">
        <v>80</v>
      </c>
      <c r="F173" s="10"/>
      <c r="G173" s="18"/>
      <c r="H173" s="18"/>
      <c r="I173" s="18"/>
      <c r="J173" s="219"/>
      <c r="K173" s="219"/>
      <c r="L173" s="219"/>
      <c r="M173" s="10"/>
    </row>
    <row r="174" spans="1:13" s="2" customFormat="1" x14ac:dyDescent="0.2">
      <c r="A174" s="163"/>
      <c r="B174" s="171" t="s">
        <v>55</v>
      </c>
      <c r="C174" s="163"/>
      <c r="D174" s="163"/>
      <c r="E174" s="163"/>
      <c r="F174" s="15">
        <v>0.75</v>
      </c>
      <c r="G174" s="16">
        <v>120</v>
      </c>
      <c r="H174" s="16">
        <f>I174-G174</f>
        <v>0</v>
      </c>
      <c r="I174" s="16">
        <f>MB!F773</f>
        <v>120</v>
      </c>
      <c r="J174" s="217">
        <v>7200</v>
      </c>
      <c r="K174" s="217">
        <f>L174-J174</f>
        <v>0</v>
      </c>
      <c r="L174" s="217">
        <f>I174*E173*F174</f>
        <v>7200</v>
      </c>
      <c r="M174" s="10"/>
    </row>
    <row r="175" spans="1:13" s="2" customFormat="1" x14ac:dyDescent="0.2">
      <c r="A175" s="163"/>
      <c r="B175" s="171" t="s">
        <v>56</v>
      </c>
      <c r="C175" s="163"/>
      <c r="D175" s="163"/>
      <c r="E175" s="163"/>
      <c r="F175" s="15">
        <v>0.15</v>
      </c>
      <c r="G175" s="18"/>
      <c r="H175" s="19" t="s">
        <v>57</v>
      </c>
      <c r="I175" s="18"/>
      <c r="J175" s="218" t="s">
        <v>57</v>
      </c>
      <c r="K175" s="218" t="s">
        <v>57</v>
      </c>
      <c r="L175" s="218" t="s">
        <v>57</v>
      </c>
      <c r="M175" s="10"/>
    </row>
    <row r="176" spans="1:13" s="2" customFormat="1" x14ac:dyDescent="0.2">
      <c r="A176" s="163"/>
      <c r="B176" s="171" t="s">
        <v>62</v>
      </c>
      <c r="C176" s="163"/>
      <c r="D176" s="163"/>
      <c r="E176" s="163"/>
      <c r="F176" s="15">
        <v>0.1</v>
      </c>
      <c r="G176" s="18"/>
      <c r="H176" s="19" t="s">
        <v>57</v>
      </c>
      <c r="I176" s="18"/>
      <c r="J176" s="218" t="s">
        <v>57</v>
      </c>
      <c r="K176" s="218" t="s">
        <v>57</v>
      </c>
      <c r="L176" s="218" t="s">
        <v>57</v>
      </c>
      <c r="M176" s="10"/>
    </row>
    <row r="177" spans="1:13" s="2" customFormat="1" x14ac:dyDescent="0.2">
      <c r="A177" s="163"/>
      <c r="B177" s="171"/>
      <c r="C177" s="163"/>
      <c r="D177" s="163"/>
      <c r="E177" s="163"/>
      <c r="F177" s="15"/>
      <c r="G177" s="18"/>
      <c r="H177" s="19"/>
      <c r="I177" s="18"/>
      <c r="J177" s="218"/>
      <c r="K177" s="218"/>
      <c r="L177" s="218"/>
      <c r="M177" s="10"/>
    </row>
    <row r="178" spans="1:13" s="2" customFormat="1" ht="13.5" customHeight="1" x14ac:dyDescent="0.2">
      <c r="A178" s="169">
        <v>45</v>
      </c>
      <c r="B178" s="171" t="s">
        <v>112</v>
      </c>
      <c r="C178" s="170" t="s">
        <v>59</v>
      </c>
      <c r="D178" s="161">
        <v>45</v>
      </c>
      <c r="E178" s="162">
        <v>100</v>
      </c>
      <c r="F178" s="10"/>
      <c r="G178" s="18"/>
      <c r="H178" s="18"/>
      <c r="I178" s="18"/>
      <c r="J178" s="219"/>
      <c r="K178" s="219"/>
      <c r="L178" s="219"/>
      <c r="M178" s="10"/>
    </row>
    <row r="179" spans="1:13" s="2" customFormat="1" x14ac:dyDescent="0.2">
      <c r="A179" s="163"/>
      <c r="B179" s="171" t="s">
        <v>55</v>
      </c>
      <c r="C179" s="163"/>
      <c r="D179" s="163"/>
      <c r="E179" s="163"/>
      <c r="F179" s="15">
        <v>0.75</v>
      </c>
      <c r="G179" s="16">
        <v>120</v>
      </c>
      <c r="H179" s="16">
        <f>I179-G179</f>
        <v>0</v>
      </c>
      <c r="I179" s="16">
        <f>MB!F781</f>
        <v>120</v>
      </c>
      <c r="J179" s="217">
        <v>9000</v>
      </c>
      <c r="K179" s="217">
        <f>L179-J179</f>
        <v>0</v>
      </c>
      <c r="L179" s="217">
        <f>I179*E178*F179</f>
        <v>9000</v>
      </c>
      <c r="M179" s="10"/>
    </row>
    <row r="180" spans="1:13" s="2" customFormat="1" x14ac:dyDescent="0.2">
      <c r="A180" s="163"/>
      <c r="B180" s="171" t="s">
        <v>56</v>
      </c>
      <c r="C180" s="163"/>
      <c r="D180" s="163"/>
      <c r="E180" s="163"/>
      <c r="F180" s="15">
        <v>0.15</v>
      </c>
      <c r="G180" s="18"/>
      <c r="H180" s="19" t="s">
        <v>57</v>
      </c>
      <c r="I180" s="18"/>
      <c r="J180" s="218" t="s">
        <v>57</v>
      </c>
      <c r="K180" s="218" t="s">
        <v>57</v>
      </c>
      <c r="L180" s="218" t="s">
        <v>57</v>
      </c>
      <c r="M180" s="10"/>
    </row>
    <row r="181" spans="1:13" s="2" customFormat="1" x14ac:dyDescent="0.2">
      <c r="A181" s="163"/>
      <c r="B181" s="171" t="s">
        <v>62</v>
      </c>
      <c r="C181" s="163"/>
      <c r="D181" s="163"/>
      <c r="E181" s="163"/>
      <c r="F181" s="15">
        <v>0.1</v>
      </c>
      <c r="G181" s="18"/>
      <c r="H181" s="19" t="s">
        <v>57</v>
      </c>
      <c r="I181" s="18"/>
      <c r="J181" s="218" t="s">
        <v>57</v>
      </c>
      <c r="K181" s="218" t="s">
        <v>57</v>
      </c>
      <c r="L181" s="218" t="s">
        <v>57</v>
      </c>
      <c r="M181" s="10"/>
    </row>
    <row r="182" spans="1:13" s="2" customFormat="1" x14ac:dyDescent="0.2">
      <c r="A182" s="163"/>
      <c r="B182" s="171"/>
      <c r="C182" s="163"/>
      <c r="D182" s="163"/>
      <c r="E182" s="163"/>
      <c r="F182" s="15"/>
      <c r="G182" s="18"/>
      <c r="H182" s="19"/>
      <c r="I182" s="18"/>
      <c r="J182" s="218"/>
      <c r="K182" s="218"/>
      <c r="L182" s="218"/>
      <c r="M182" s="10"/>
    </row>
    <row r="183" spans="1:13" s="2" customFormat="1" ht="22.5" customHeight="1" x14ac:dyDescent="0.2">
      <c r="A183" s="160"/>
      <c r="B183" s="171" t="s">
        <v>64</v>
      </c>
      <c r="C183" s="160"/>
      <c r="D183" s="160"/>
      <c r="E183" s="160"/>
      <c r="F183" s="13"/>
      <c r="G183" s="18"/>
      <c r="H183" s="18"/>
      <c r="I183" s="18"/>
      <c r="J183" s="219"/>
      <c r="K183" s="219"/>
      <c r="L183" s="219"/>
      <c r="M183" s="13"/>
    </row>
    <row r="184" spans="1:13" s="2" customFormat="1" ht="9.75" customHeight="1" x14ac:dyDescent="0.2">
      <c r="A184" s="169">
        <v>47</v>
      </c>
      <c r="B184" s="171" t="s">
        <v>65</v>
      </c>
      <c r="C184" s="170" t="s">
        <v>59</v>
      </c>
      <c r="D184" s="176">
        <v>1650</v>
      </c>
      <c r="E184" s="162">
        <v>70</v>
      </c>
      <c r="F184" s="10"/>
      <c r="G184" s="18"/>
      <c r="H184" s="18"/>
      <c r="I184" s="18"/>
      <c r="J184" s="219"/>
      <c r="K184" s="219"/>
      <c r="L184" s="219"/>
      <c r="M184" s="10"/>
    </row>
    <row r="185" spans="1:13" s="2" customFormat="1" x14ac:dyDescent="0.2">
      <c r="A185" s="163"/>
      <c r="B185" s="171" t="s">
        <v>55</v>
      </c>
      <c r="C185" s="163"/>
      <c r="D185" s="163"/>
      <c r="E185" s="163"/>
      <c r="F185" s="15">
        <v>0.75</v>
      </c>
      <c r="G185" s="17">
        <v>3738.9</v>
      </c>
      <c r="H185" s="16">
        <f>I185-G185</f>
        <v>0</v>
      </c>
      <c r="I185" s="17">
        <f>MB!F802</f>
        <v>3738.9</v>
      </c>
      <c r="J185" s="217">
        <v>196292.25</v>
      </c>
      <c r="K185" s="217">
        <f>L185-J185</f>
        <v>0</v>
      </c>
      <c r="L185" s="217">
        <f>I185*F185*E184</f>
        <v>196292.25</v>
      </c>
      <c r="M185" s="10"/>
    </row>
    <row r="186" spans="1:13" s="2" customFormat="1" x14ac:dyDescent="0.2">
      <c r="A186" s="163"/>
      <c r="B186" s="171" t="s">
        <v>56</v>
      </c>
      <c r="C186" s="163"/>
      <c r="D186" s="163"/>
      <c r="E186" s="163"/>
      <c r="F186" s="15">
        <v>0.15</v>
      </c>
      <c r="G186" s="17">
        <v>3396</v>
      </c>
      <c r="H186" s="16">
        <f>I186-G186</f>
        <v>0</v>
      </c>
      <c r="I186" s="17">
        <f>MB!F814</f>
        <v>3396</v>
      </c>
      <c r="J186" s="218">
        <v>35658</v>
      </c>
      <c r="K186" s="218">
        <f>L186-J186</f>
        <v>0</v>
      </c>
      <c r="L186" s="218">
        <f>I186*E184*F186</f>
        <v>35658</v>
      </c>
      <c r="M186" s="10"/>
    </row>
    <row r="187" spans="1:13" s="2" customFormat="1" x14ac:dyDescent="0.2">
      <c r="A187" s="163"/>
      <c r="B187" s="171" t="s">
        <v>62</v>
      </c>
      <c r="C187" s="163"/>
      <c r="D187" s="163"/>
      <c r="E187" s="163"/>
      <c r="F187" s="15">
        <v>0.1</v>
      </c>
      <c r="G187" s="18"/>
      <c r="H187" s="19" t="s">
        <v>57</v>
      </c>
      <c r="I187" s="18"/>
      <c r="J187" s="218" t="s">
        <v>57</v>
      </c>
      <c r="K187" s="218" t="s">
        <v>57</v>
      </c>
      <c r="L187" s="218" t="s">
        <v>57</v>
      </c>
      <c r="M187" s="10"/>
    </row>
    <row r="188" spans="1:13" s="2" customFormat="1" x14ac:dyDescent="0.2">
      <c r="A188" s="163"/>
      <c r="B188" s="163"/>
      <c r="C188" s="163"/>
      <c r="D188" s="163"/>
      <c r="E188" s="163"/>
      <c r="F188" s="10"/>
      <c r="G188" s="18"/>
      <c r="H188" s="18"/>
      <c r="I188" s="18"/>
      <c r="J188" s="219"/>
      <c r="K188" s="219"/>
      <c r="L188" s="219"/>
      <c r="M188" s="10"/>
    </row>
    <row r="189" spans="1:13" s="2" customFormat="1" ht="24" customHeight="1" x14ac:dyDescent="0.2">
      <c r="A189" s="160"/>
      <c r="B189" s="160" t="s">
        <v>250</v>
      </c>
      <c r="C189" s="160"/>
      <c r="D189" s="160"/>
      <c r="E189" s="160"/>
      <c r="F189" s="13"/>
      <c r="G189" s="18"/>
      <c r="H189" s="18"/>
      <c r="I189" s="18"/>
      <c r="J189" s="219"/>
      <c r="K189" s="219"/>
      <c r="L189" s="219"/>
      <c r="M189" s="13"/>
    </row>
    <row r="190" spans="1:13" s="2" customFormat="1" ht="12" customHeight="1" x14ac:dyDescent="0.2">
      <c r="A190" s="169">
        <v>51</v>
      </c>
      <c r="B190" s="171" t="s">
        <v>66</v>
      </c>
      <c r="C190" s="170" t="s">
        <v>59</v>
      </c>
      <c r="D190" s="161">
        <v>610</v>
      </c>
      <c r="E190" s="162">
        <v>60</v>
      </c>
      <c r="F190" s="10"/>
      <c r="G190" s="18"/>
      <c r="H190" s="18"/>
      <c r="I190" s="18"/>
      <c r="J190" s="219"/>
      <c r="K190" s="219"/>
      <c r="L190" s="219"/>
      <c r="M190" s="10"/>
    </row>
    <row r="191" spans="1:13" s="2" customFormat="1" x14ac:dyDescent="0.2">
      <c r="A191" s="163"/>
      <c r="B191" s="171" t="s">
        <v>55</v>
      </c>
      <c r="C191" s="163"/>
      <c r="D191" s="163"/>
      <c r="E191" s="163"/>
      <c r="F191" s="15">
        <v>0.75</v>
      </c>
      <c r="G191" s="16">
        <v>1979.25</v>
      </c>
      <c r="H191" s="16">
        <f>I191-G191</f>
        <v>-110</v>
      </c>
      <c r="I191" s="16">
        <f>MB!F840</f>
        <v>1869.25</v>
      </c>
      <c r="J191" s="217">
        <v>89066.25</v>
      </c>
      <c r="K191" s="217">
        <f>L191-J191</f>
        <v>-4950</v>
      </c>
      <c r="L191" s="217">
        <f>I191*E190*F191</f>
        <v>84116.25</v>
      </c>
      <c r="M191" s="10"/>
    </row>
    <row r="192" spans="1:13" s="2" customFormat="1" x14ac:dyDescent="0.2">
      <c r="A192" s="163"/>
      <c r="B192" s="171" t="s">
        <v>56</v>
      </c>
      <c r="C192" s="163"/>
      <c r="D192" s="163"/>
      <c r="E192" s="163"/>
      <c r="F192" s="15">
        <v>0.15</v>
      </c>
      <c r="G192" s="18"/>
      <c r="H192" s="19" t="s">
        <v>57</v>
      </c>
      <c r="I192" s="18"/>
      <c r="J192" s="218" t="s">
        <v>57</v>
      </c>
      <c r="K192" s="218" t="s">
        <v>57</v>
      </c>
      <c r="L192" s="218" t="s">
        <v>57</v>
      </c>
      <c r="M192" s="10"/>
    </row>
    <row r="193" spans="1:13" s="2" customFormat="1" x14ac:dyDescent="0.2">
      <c r="A193" s="163"/>
      <c r="B193" s="171" t="s">
        <v>62</v>
      </c>
      <c r="C193" s="163"/>
      <c r="D193" s="163"/>
      <c r="E193" s="163"/>
      <c r="F193" s="15">
        <v>0.1</v>
      </c>
      <c r="G193" s="18"/>
      <c r="H193" s="19" t="s">
        <v>57</v>
      </c>
      <c r="I193" s="18"/>
      <c r="J193" s="218" t="s">
        <v>57</v>
      </c>
      <c r="K193" s="218" t="s">
        <v>57</v>
      </c>
      <c r="L193" s="218" t="s">
        <v>57</v>
      </c>
      <c r="M193" s="10"/>
    </row>
    <row r="194" spans="1:13" s="2" customFormat="1" x14ac:dyDescent="0.2">
      <c r="A194" s="163"/>
      <c r="B194" s="163"/>
      <c r="C194" s="163"/>
      <c r="D194" s="163"/>
      <c r="E194" s="163"/>
      <c r="F194" s="10"/>
      <c r="G194" s="18"/>
      <c r="H194" s="18"/>
      <c r="I194" s="18"/>
      <c r="J194" s="219"/>
      <c r="K194" s="219"/>
      <c r="L194" s="219"/>
      <c r="M194" s="10"/>
    </row>
    <row r="195" spans="1:13" s="2" customFormat="1" ht="12.75" customHeight="1" x14ac:dyDescent="0.2">
      <c r="A195" s="169">
        <v>52</v>
      </c>
      <c r="B195" s="171" t="s">
        <v>67</v>
      </c>
      <c r="C195" s="170" t="s">
        <v>59</v>
      </c>
      <c r="D195" s="161">
        <v>820</v>
      </c>
      <c r="E195" s="162">
        <v>65</v>
      </c>
      <c r="F195" s="14"/>
      <c r="G195" s="18"/>
      <c r="H195" s="18"/>
      <c r="I195" s="18"/>
      <c r="J195" s="219"/>
      <c r="K195" s="219"/>
      <c r="L195" s="219"/>
      <c r="M195" s="14"/>
    </row>
    <row r="196" spans="1:13" s="2" customFormat="1" x14ac:dyDescent="0.2">
      <c r="A196" s="163"/>
      <c r="B196" s="171" t="s">
        <v>55</v>
      </c>
      <c r="C196" s="163"/>
      <c r="D196" s="163"/>
      <c r="E196" s="163"/>
      <c r="F196" s="15">
        <v>0.75</v>
      </c>
      <c r="G196" s="16">
        <v>496.09999999999997</v>
      </c>
      <c r="H196" s="16">
        <f>I196-G196</f>
        <v>0</v>
      </c>
      <c r="I196" s="16">
        <f>MB!F852</f>
        <v>496.09999999999997</v>
      </c>
      <c r="J196" s="217">
        <v>24184.874999999996</v>
      </c>
      <c r="K196" s="217">
        <f>L196-J196</f>
        <v>0</v>
      </c>
      <c r="L196" s="217">
        <f>I196*E195*F196</f>
        <v>24184.874999999996</v>
      </c>
      <c r="M196" s="10"/>
    </row>
    <row r="197" spans="1:13" s="2" customFormat="1" x14ac:dyDescent="0.2">
      <c r="A197" s="163"/>
      <c r="B197" s="171" t="s">
        <v>56</v>
      </c>
      <c r="C197" s="163"/>
      <c r="D197" s="163"/>
      <c r="E197" s="163"/>
      <c r="F197" s="15">
        <v>0.15</v>
      </c>
      <c r="G197" s="18"/>
      <c r="H197" s="19" t="s">
        <v>57</v>
      </c>
      <c r="I197" s="18"/>
      <c r="J197" s="218" t="s">
        <v>57</v>
      </c>
      <c r="K197" s="218" t="s">
        <v>57</v>
      </c>
      <c r="L197" s="218" t="s">
        <v>57</v>
      </c>
      <c r="M197" s="10"/>
    </row>
    <row r="198" spans="1:13" s="2" customFormat="1" x14ac:dyDescent="0.2">
      <c r="A198" s="163"/>
      <c r="B198" s="171" t="s">
        <v>62</v>
      </c>
      <c r="C198" s="163"/>
      <c r="D198" s="163"/>
      <c r="E198" s="163"/>
      <c r="F198" s="15">
        <v>0.1</v>
      </c>
      <c r="G198" s="18"/>
      <c r="H198" s="19" t="s">
        <v>57</v>
      </c>
      <c r="I198" s="18"/>
      <c r="J198" s="218" t="s">
        <v>57</v>
      </c>
      <c r="K198" s="218" t="s">
        <v>57</v>
      </c>
      <c r="L198" s="218" t="s">
        <v>57</v>
      </c>
      <c r="M198" s="10"/>
    </row>
    <row r="199" spans="1:13" s="2" customFormat="1" x14ac:dyDescent="0.2">
      <c r="A199" s="163"/>
      <c r="B199" s="163"/>
      <c r="C199" s="163"/>
      <c r="D199" s="163"/>
      <c r="E199" s="163"/>
      <c r="F199" s="10"/>
      <c r="G199" s="18"/>
      <c r="H199" s="18"/>
      <c r="I199" s="18"/>
      <c r="J199" s="219"/>
      <c r="K199" s="219"/>
      <c r="L199" s="219"/>
      <c r="M199" s="10"/>
    </row>
    <row r="200" spans="1:13" s="2" customFormat="1" ht="14.25" customHeight="1" x14ac:dyDescent="0.2">
      <c r="A200" s="169">
        <v>53</v>
      </c>
      <c r="B200" s="171" t="s">
        <v>68</v>
      </c>
      <c r="C200" s="170" t="s">
        <v>59</v>
      </c>
      <c r="D200" s="161">
        <v>410</v>
      </c>
      <c r="E200" s="162">
        <v>70</v>
      </c>
      <c r="F200" s="10"/>
      <c r="G200" s="18"/>
      <c r="H200" s="18"/>
      <c r="I200" s="18"/>
      <c r="J200" s="219"/>
      <c r="K200" s="219"/>
      <c r="L200" s="219"/>
      <c r="M200" s="10"/>
    </row>
    <row r="201" spans="1:13" s="2" customFormat="1" x14ac:dyDescent="0.2">
      <c r="A201" s="163"/>
      <c r="B201" s="171" t="s">
        <v>55</v>
      </c>
      <c r="C201" s="163"/>
      <c r="D201" s="163"/>
      <c r="E201" s="163"/>
      <c r="F201" s="15">
        <v>0.75</v>
      </c>
      <c r="G201" s="16">
        <v>1507.29</v>
      </c>
      <c r="H201" s="16">
        <f>I201-G201</f>
        <v>0</v>
      </c>
      <c r="I201" s="16">
        <f>MB!F870</f>
        <v>1507.29</v>
      </c>
      <c r="J201" s="217">
        <v>79132.725000000006</v>
      </c>
      <c r="K201" s="217">
        <f>L201-J201</f>
        <v>0</v>
      </c>
      <c r="L201" s="217">
        <f>I201*E200*F201</f>
        <v>79132.725000000006</v>
      </c>
      <c r="M201" s="10"/>
    </row>
    <row r="202" spans="1:13" s="2" customFormat="1" x14ac:dyDescent="0.2">
      <c r="A202" s="163"/>
      <c r="B202" s="171" t="s">
        <v>56</v>
      </c>
      <c r="C202" s="163"/>
      <c r="D202" s="163"/>
      <c r="E202" s="163"/>
      <c r="F202" s="15">
        <v>0.15</v>
      </c>
      <c r="G202" s="18"/>
      <c r="H202" s="19" t="s">
        <v>57</v>
      </c>
      <c r="I202" s="18"/>
      <c r="J202" s="218" t="s">
        <v>57</v>
      </c>
      <c r="K202" s="218" t="s">
        <v>57</v>
      </c>
      <c r="L202" s="218" t="s">
        <v>57</v>
      </c>
      <c r="M202" s="10"/>
    </row>
    <row r="203" spans="1:13" s="2" customFormat="1" x14ac:dyDescent="0.2">
      <c r="A203" s="163"/>
      <c r="B203" s="171" t="s">
        <v>62</v>
      </c>
      <c r="C203" s="163"/>
      <c r="D203" s="163"/>
      <c r="E203" s="163"/>
      <c r="F203" s="15">
        <v>0.1</v>
      </c>
      <c r="G203" s="18"/>
      <c r="H203" s="19" t="s">
        <v>57</v>
      </c>
      <c r="I203" s="18"/>
      <c r="J203" s="218" t="s">
        <v>57</v>
      </c>
      <c r="K203" s="218" t="s">
        <v>57</v>
      </c>
      <c r="L203" s="218" t="s">
        <v>57</v>
      </c>
      <c r="M203" s="10"/>
    </row>
    <row r="204" spans="1:13" s="2" customFormat="1" x14ac:dyDescent="0.2">
      <c r="A204" s="163"/>
      <c r="B204" s="163"/>
      <c r="C204" s="163"/>
      <c r="D204" s="163"/>
      <c r="E204" s="163"/>
      <c r="F204" s="10"/>
      <c r="G204" s="18"/>
      <c r="H204" s="18"/>
      <c r="I204" s="18"/>
      <c r="J204" s="219"/>
      <c r="K204" s="219"/>
      <c r="L204" s="219"/>
      <c r="M204" s="10"/>
    </row>
    <row r="205" spans="1:13" s="2" customFormat="1" ht="12.75" customHeight="1" x14ac:dyDescent="0.2">
      <c r="A205" s="169">
        <v>54</v>
      </c>
      <c r="B205" s="171" t="s">
        <v>114</v>
      </c>
      <c r="C205" s="170" t="s">
        <v>59</v>
      </c>
      <c r="D205" s="161">
        <v>410</v>
      </c>
      <c r="E205" s="162">
        <v>70</v>
      </c>
      <c r="F205" s="10"/>
      <c r="G205" s="18"/>
      <c r="H205" s="18"/>
      <c r="I205" s="18"/>
      <c r="J205" s="219"/>
      <c r="K205" s="219"/>
      <c r="L205" s="219"/>
      <c r="M205" s="10"/>
    </row>
    <row r="206" spans="1:13" s="2" customFormat="1" x14ac:dyDescent="0.2">
      <c r="A206" s="163"/>
      <c r="B206" s="171" t="s">
        <v>55</v>
      </c>
      <c r="C206" s="163"/>
      <c r="D206" s="163"/>
      <c r="E206" s="163"/>
      <c r="F206" s="15">
        <v>0.75</v>
      </c>
      <c r="G206" s="16">
        <v>1272.5400000000002</v>
      </c>
      <c r="H206" s="16">
        <f>I206-G206</f>
        <v>0</v>
      </c>
      <c r="I206" s="16">
        <f>MB!F880</f>
        <v>1272.5400000000002</v>
      </c>
      <c r="J206" s="217">
        <v>66808.350000000006</v>
      </c>
      <c r="K206" s="217">
        <f>L206-J206</f>
        <v>0</v>
      </c>
      <c r="L206" s="217">
        <f>I206*E205*F206</f>
        <v>66808.350000000006</v>
      </c>
      <c r="M206" s="10"/>
    </row>
    <row r="207" spans="1:13" s="2" customFormat="1" x14ac:dyDescent="0.2">
      <c r="A207" s="163"/>
      <c r="B207" s="171" t="s">
        <v>56</v>
      </c>
      <c r="C207" s="163"/>
      <c r="D207" s="163"/>
      <c r="E207" s="163"/>
      <c r="F207" s="15">
        <v>0.15</v>
      </c>
      <c r="G207" s="18"/>
      <c r="H207" s="19" t="s">
        <v>57</v>
      </c>
      <c r="I207" s="18"/>
      <c r="J207" s="218" t="s">
        <v>57</v>
      </c>
      <c r="K207" s="218" t="s">
        <v>57</v>
      </c>
      <c r="L207" s="218" t="s">
        <v>57</v>
      </c>
      <c r="M207" s="10"/>
    </row>
    <row r="208" spans="1:13" s="2" customFormat="1" x14ac:dyDescent="0.2">
      <c r="A208" s="163"/>
      <c r="B208" s="171" t="s">
        <v>62</v>
      </c>
      <c r="C208" s="163"/>
      <c r="D208" s="163"/>
      <c r="E208" s="163"/>
      <c r="F208" s="15">
        <v>0.1</v>
      </c>
      <c r="G208" s="18"/>
      <c r="H208" s="19" t="s">
        <v>57</v>
      </c>
      <c r="I208" s="18"/>
      <c r="J208" s="218" t="s">
        <v>57</v>
      </c>
      <c r="K208" s="218" t="s">
        <v>57</v>
      </c>
      <c r="L208" s="218" t="s">
        <v>57</v>
      </c>
      <c r="M208" s="10"/>
    </row>
    <row r="209" spans="1:13" s="2" customFormat="1" x14ac:dyDescent="0.2">
      <c r="A209" s="163"/>
      <c r="B209" s="163"/>
      <c r="C209" s="163"/>
      <c r="D209" s="163"/>
      <c r="E209" s="163"/>
      <c r="F209" s="10"/>
      <c r="G209" s="18"/>
      <c r="H209" s="18"/>
      <c r="I209" s="18"/>
      <c r="J209" s="219"/>
      <c r="K209" s="219"/>
      <c r="L209" s="219"/>
      <c r="M209" s="10"/>
    </row>
    <row r="210" spans="1:13" s="2" customFormat="1" x14ac:dyDescent="0.2">
      <c r="A210" s="165"/>
      <c r="B210" s="175" t="s">
        <v>69</v>
      </c>
      <c r="C210" s="165"/>
      <c r="D210" s="165"/>
      <c r="E210" s="165"/>
      <c r="F210" s="11"/>
      <c r="G210" s="20"/>
      <c r="H210" s="20"/>
      <c r="I210" s="20"/>
      <c r="J210" s="223"/>
      <c r="K210" s="223"/>
      <c r="L210" s="223"/>
      <c r="M210" s="11"/>
    </row>
    <row r="211" spans="1:13" s="2" customFormat="1" ht="21.75" customHeight="1" x14ac:dyDescent="0.2">
      <c r="A211" s="169">
        <v>77</v>
      </c>
      <c r="B211" s="171" t="s">
        <v>308</v>
      </c>
      <c r="C211" s="170" t="s">
        <v>59</v>
      </c>
      <c r="D211" s="177">
        <v>120</v>
      </c>
      <c r="E211" s="161">
        <v>80</v>
      </c>
      <c r="F211" s="13"/>
      <c r="G211" s="18"/>
      <c r="H211" s="18"/>
      <c r="I211" s="18"/>
      <c r="J211" s="219"/>
      <c r="K211" s="219"/>
      <c r="L211" s="219"/>
      <c r="M211" s="13"/>
    </row>
    <row r="212" spans="1:13" s="2" customFormat="1" x14ac:dyDescent="0.2">
      <c r="A212" s="163"/>
      <c r="B212" s="171" t="s">
        <v>55</v>
      </c>
      <c r="C212" s="163"/>
      <c r="D212" s="163"/>
      <c r="E212" s="163"/>
      <c r="F212" s="15">
        <v>0.75</v>
      </c>
      <c r="G212" s="17">
        <v>2784.7000000000003</v>
      </c>
      <c r="H212" s="16">
        <f>I212-G212</f>
        <v>0</v>
      </c>
      <c r="I212" s="17">
        <f>MB!F900</f>
        <v>2784.7000000000003</v>
      </c>
      <c r="J212" s="217">
        <v>167082.00000000003</v>
      </c>
      <c r="K212" s="217">
        <f>L212-J212</f>
        <v>0</v>
      </c>
      <c r="L212" s="217">
        <f>I212*E211*F212</f>
        <v>167082.00000000003</v>
      </c>
      <c r="M212" s="10"/>
    </row>
    <row r="213" spans="1:13" s="2" customFormat="1" x14ac:dyDescent="0.2">
      <c r="A213" s="163"/>
      <c r="B213" s="171" t="s">
        <v>56</v>
      </c>
      <c r="C213" s="163"/>
      <c r="D213" s="163"/>
      <c r="E213" s="163"/>
      <c r="F213" s="15">
        <v>0.15</v>
      </c>
      <c r="G213" s="18"/>
      <c r="H213" s="19" t="s">
        <v>57</v>
      </c>
      <c r="I213" s="18"/>
      <c r="J213" s="218" t="s">
        <v>57</v>
      </c>
      <c r="K213" s="218" t="s">
        <v>57</v>
      </c>
      <c r="L213" s="218" t="s">
        <v>57</v>
      </c>
      <c r="M213" s="10"/>
    </row>
    <row r="214" spans="1:13" s="2" customFormat="1" x14ac:dyDescent="0.2">
      <c r="A214" s="163"/>
      <c r="B214" s="171" t="s">
        <v>62</v>
      </c>
      <c r="C214" s="163"/>
      <c r="D214" s="163"/>
      <c r="E214" s="163"/>
      <c r="F214" s="15">
        <v>0.1</v>
      </c>
      <c r="G214" s="18"/>
      <c r="H214" s="19" t="s">
        <v>57</v>
      </c>
      <c r="I214" s="18"/>
      <c r="J214" s="218" t="s">
        <v>57</v>
      </c>
      <c r="K214" s="218" t="s">
        <v>57</v>
      </c>
      <c r="L214" s="218" t="s">
        <v>57</v>
      </c>
      <c r="M214" s="10"/>
    </row>
    <row r="215" spans="1:13" s="2" customFormat="1" ht="36.75" customHeight="1" x14ac:dyDescent="0.2">
      <c r="A215" s="169">
        <v>85</v>
      </c>
      <c r="B215" s="171" t="s">
        <v>103</v>
      </c>
      <c r="C215" s="170" t="s">
        <v>104</v>
      </c>
      <c r="D215" s="177">
        <v>15</v>
      </c>
      <c r="E215" s="161">
        <v>2</v>
      </c>
      <c r="F215" s="13"/>
      <c r="G215" s="18"/>
      <c r="H215" s="18"/>
      <c r="I215" s="18"/>
      <c r="J215" s="219"/>
      <c r="K215" s="219"/>
      <c r="L215" s="219"/>
      <c r="M215" s="13"/>
    </row>
    <row r="216" spans="1:13" s="2" customFormat="1" x14ac:dyDescent="0.2">
      <c r="A216" s="163"/>
      <c r="B216" s="171" t="s">
        <v>55</v>
      </c>
      <c r="C216" s="163"/>
      <c r="D216" s="163"/>
      <c r="E216" s="163"/>
      <c r="F216" s="15">
        <v>0.75</v>
      </c>
      <c r="G216" s="17">
        <v>160000</v>
      </c>
      <c r="H216" s="16">
        <f>I216-G216</f>
        <v>0</v>
      </c>
      <c r="I216" s="17">
        <f>MB!F913</f>
        <v>160000</v>
      </c>
      <c r="J216" s="217">
        <v>240000</v>
      </c>
      <c r="K216" s="217">
        <f>L216-J216</f>
        <v>0</v>
      </c>
      <c r="L216" s="217">
        <f>I216*E215*F216</f>
        <v>240000</v>
      </c>
      <c r="M216" s="10"/>
    </row>
    <row r="217" spans="1:13" s="2" customFormat="1" x14ac:dyDescent="0.2">
      <c r="A217" s="163"/>
      <c r="B217" s="171" t="s">
        <v>56</v>
      </c>
      <c r="C217" s="163"/>
      <c r="D217" s="163"/>
      <c r="E217" s="163"/>
      <c r="F217" s="15">
        <v>0.15</v>
      </c>
      <c r="G217" s="18"/>
      <c r="H217" s="19" t="s">
        <v>57</v>
      </c>
      <c r="I217" s="18"/>
      <c r="J217" s="218" t="s">
        <v>57</v>
      </c>
      <c r="K217" s="218" t="s">
        <v>57</v>
      </c>
      <c r="L217" s="218" t="s">
        <v>57</v>
      </c>
      <c r="M217" s="10"/>
    </row>
    <row r="218" spans="1:13" s="2" customFormat="1" x14ac:dyDescent="0.2">
      <c r="A218" s="163"/>
      <c r="B218" s="171" t="s">
        <v>62</v>
      </c>
      <c r="C218" s="163"/>
      <c r="D218" s="163"/>
      <c r="E218" s="163"/>
      <c r="F218" s="15">
        <v>0.1</v>
      </c>
      <c r="G218" s="18"/>
      <c r="H218" s="19" t="s">
        <v>57</v>
      </c>
      <c r="I218" s="18"/>
      <c r="J218" s="218" t="s">
        <v>57</v>
      </c>
      <c r="K218" s="218" t="s">
        <v>57</v>
      </c>
      <c r="L218" s="218" t="s">
        <v>57</v>
      </c>
      <c r="M218" s="10"/>
    </row>
    <row r="219" spans="1:13" s="2" customFormat="1" x14ac:dyDescent="0.2">
      <c r="A219" s="163"/>
      <c r="B219" s="163"/>
      <c r="C219" s="163"/>
      <c r="D219" s="163"/>
      <c r="E219" s="163"/>
      <c r="F219" s="10"/>
      <c r="G219" s="18"/>
      <c r="H219" s="18"/>
      <c r="I219" s="18"/>
      <c r="J219" s="219"/>
      <c r="K219" s="219"/>
      <c r="L219" s="219"/>
      <c r="M219" s="10"/>
    </row>
    <row r="220" spans="1:13" s="2" customFormat="1" x14ac:dyDescent="0.2">
      <c r="A220" s="165"/>
      <c r="B220" s="175" t="s">
        <v>70</v>
      </c>
      <c r="C220" s="165"/>
      <c r="D220" s="165"/>
      <c r="E220" s="165"/>
      <c r="F220" s="11"/>
      <c r="G220" s="20"/>
      <c r="H220" s="20"/>
      <c r="I220" s="20"/>
      <c r="J220" s="223"/>
      <c r="K220" s="223"/>
      <c r="L220" s="223"/>
      <c r="M220" s="11"/>
    </row>
    <row r="221" spans="1:13" s="2" customFormat="1" ht="10.5" customHeight="1" x14ac:dyDescent="0.2">
      <c r="A221" s="169">
        <v>1</v>
      </c>
      <c r="B221" s="171" t="s">
        <v>71</v>
      </c>
      <c r="C221" s="170" t="s">
        <v>59</v>
      </c>
      <c r="D221" s="163"/>
      <c r="E221" s="161">
        <v>70</v>
      </c>
      <c r="F221" s="10"/>
      <c r="G221" s="18"/>
      <c r="H221" s="18"/>
      <c r="I221" s="18"/>
      <c r="J221" s="219"/>
      <c r="K221" s="219"/>
      <c r="L221" s="219"/>
      <c r="M221" s="10"/>
    </row>
    <row r="222" spans="1:13" s="2" customFormat="1" x14ac:dyDescent="0.2">
      <c r="A222" s="163"/>
      <c r="B222" s="171" t="s">
        <v>55</v>
      </c>
      <c r="C222" s="163"/>
      <c r="D222" s="163"/>
      <c r="E222" s="163"/>
      <c r="F222" s="15">
        <v>0.75</v>
      </c>
      <c r="G222" s="16">
        <v>398.99999999999994</v>
      </c>
      <c r="H222" s="16">
        <f>I222-G222</f>
        <v>0</v>
      </c>
      <c r="I222" s="16">
        <f>MB!F930</f>
        <v>398.99999999999994</v>
      </c>
      <c r="J222" s="217">
        <v>20947.499999999996</v>
      </c>
      <c r="K222" s="217">
        <f>L222-J222</f>
        <v>0</v>
      </c>
      <c r="L222" s="217">
        <f>I222*F222*E221</f>
        <v>20947.499999999996</v>
      </c>
      <c r="M222" s="10"/>
    </row>
    <row r="223" spans="1:13" s="2" customFormat="1" x14ac:dyDescent="0.2">
      <c r="A223" s="163"/>
      <c r="B223" s="171" t="s">
        <v>56</v>
      </c>
      <c r="C223" s="163"/>
      <c r="D223" s="163"/>
      <c r="E223" s="163"/>
      <c r="F223" s="15">
        <v>0.15</v>
      </c>
      <c r="G223" s="18"/>
      <c r="H223" s="19" t="s">
        <v>57</v>
      </c>
      <c r="I223" s="18"/>
      <c r="J223" s="218" t="s">
        <v>57</v>
      </c>
      <c r="K223" s="218" t="s">
        <v>57</v>
      </c>
      <c r="L223" s="218" t="s">
        <v>57</v>
      </c>
      <c r="M223" s="10"/>
    </row>
    <row r="224" spans="1:13" s="2" customFormat="1" x14ac:dyDescent="0.2">
      <c r="A224" s="163"/>
      <c r="B224" s="171" t="s">
        <v>62</v>
      </c>
      <c r="C224" s="163"/>
      <c r="D224" s="163"/>
      <c r="E224" s="163"/>
      <c r="F224" s="15">
        <v>0.1</v>
      </c>
      <c r="G224" s="18"/>
      <c r="H224" s="19" t="s">
        <v>57</v>
      </c>
      <c r="I224" s="18"/>
      <c r="J224" s="218" t="s">
        <v>57</v>
      </c>
      <c r="K224" s="218" t="s">
        <v>57</v>
      </c>
      <c r="L224" s="218" t="s">
        <v>57</v>
      </c>
      <c r="M224" s="10"/>
    </row>
    <row r="225" spans="1:13" s="2" customFormat="1" x14ac:dyDescent="0.2">
      <c r="A225" s="163"/>
      <c r="B225" s="163"/>
      <c r="C225" s="163"/>
      <c r="D225" s="163"/>
      <c r="E225" s="163"/>
      <c r="F225" s="10"/>
      <c r="G225" s="18"/>
      <c r="H225" s="18"/>
      <c r="I225" s="18"/>
      <c r="J225" s="219"/>
      <c r="K225" s="219"/>
      <c r="L225" s="219"/>
      <c r="M225" s="10"/>
    </row>
    <row r="226" spans="1:13" s="2" customFormat="1" ht="11.25" customHeight="1" x14ac:dyDescent="0.2">
      <c r="A226" s="169">
        <v>2</v>
      </c>
      <c r="B226" s="171" t="s">
        <v>72</v>
      </c>
      <c r="C226" s="170" t="s">
        <v>59</v>
      </c>
      <c r="D226" s="163"/>
      <c r="E226" s="161">
        <v>50</v>
      </c>
      <c r="F226" s="10"/>
      <c r="G226" s="18"/>
      <c r="H226" s="18"/>
      <c r="I226" s="18"/>
      <c r="J226" s="219"/>
      <c r="K226" s="219"/>
      <c r="L226" s="219"/>
      <c r="M226" s="10"/>
    </row>
    <row r="227" spans="1:13" s="2" customFormat="1" x14ac:dyDescent="0.2">
      <c r="A227" s="163"/>
      <c r="B227" s="171" t="s">
        <v>55</v>
      </c>
      <c r="C227" s="163"/>
      <c r="D227" s="163"/>
      <c r="E227" s="163"/>
      <c r="F227" s="15">
        <v>0.75</v>
      </c>
      <c r="G227" s="16">
        <v>693.5</v>
      </c>
      <c r="H227" s="16">
        <f>I227-G227</f>
        <v>39.299999999999955</v>
      </c>
      <c r="I227" s="16">
        <f>MB!F953</f>
        <v>732.8</v>
      </c>
      <c r="J227" s="217">
        <v>26006.25</v>
      </c>
      <c r="K227" s="217">
        <f>L227-J227</f>
        <v>1473.75</v>
      </c>
      <c r="L227" s="217">
        <f>I227*E226*F227</f>
        <v>27480</v>
      </c>
      <c r="M227" s="10"/>
    </row>
    <row r="228" spans="1:13" s="2" customFormat="1" x14ac:dyDescent="0.2">
      <c r="A228" s="163"/>
      <c r="B228" s="171" t="s">
        <v>56</v>
      </c>
      <c r="C228" s="163"/>
      <c r="D228" s="163"/>
      <c r="E228" s="163"/>
      <c r="F228" s="15">
        <v>0.15</v>
      </c>
      <c r="G228" s="18"/>
      <c r="H228" s="19" t="s">
        <v>57</v>
      </c>
      <c r="I228" s="18"/>
      <c r="J228" s="218" t="s">
        <v>57</v>
      </c>
      <c r="K228" s="218" t="s">
        <v>57</v>
      </c>
      <c r="L228" s="218" t="s">
        <v>57</v>
      </c>
      <c r="M228" s="10"/>
    </row>
    <row r="229" spans="1:13" s="2" customFormat="1" x14ac:dyDescent="0.2">
      <c r="A229" s="163"/>
      <c r="B229" s="171" t="s">
        <v>62</v>
      </c>
      <c r="C229" s="163"/>
      <c r="D229" s="163"/>
      <c r="E229" s="163"/>
      <c r="F229" s="15">
        <v>0.1</v>
      </c>
      <c r="G229" s="18"/>
      <c r="H229" s="19" t="s">
        <v>57</v>
      </c>
      <c r="I229" s="18"/>
      <c r="J229" s="218" t="s">
        <v>57</v>
      </c>
      <c r="K229" s="218" t="s">
        <v>57</v>
      </c>
      <c r="L229" s="218" t="s">
        <v>57</v>
      </c>
      <c r="M229" s="10"/>
    </row>
    <row r="230" spans="1:13" s="2" customFormat="1" x14ac:dyDescent="0.2">
      <c r="A230" s="163"/>
      <c r="B230" s="163"/>
      <c r="C230" s="163"/>
      <c r="D230" s="163"/>
      <c r="E230" s="163"/>
      <c r="F230" s="10"/>
      <c r="G230" s="18"/>
      <c r="H230" s="18"/>
      <c r="I230" s="18"/>
      <c r="J230" s="219"/>
      <c r="K230" s="219"/>
      <c r="L230" s="219"/>
      <c r="M230" s="10"/>
    </row>
    <row r="231" spans="1:13" s="2" customFormat="1" ht="15.75" customHeight="1" x14ac:dyDescent="0.2">
      <c r="A231" s="169">
        <v>3</v>
      </c>
      <c r="B231" s="171" t="s">
        <v>73</v>
      </c>
      <c r="C231" s="170" t="s">
        <v>59</v>
      </c>
      <c r="D231" s="163"/>
      <c r="E231" s="161">
        <v>50</v>
      </c>
      <c r="F231" s="10"/>
      <c r="G231" s="18"/>
      <c r="H231" s="18"/>
      <c r="I231" s="18"/>
      <c r="J231" s="219"/>
      <c r="K231" s="219"/>
      <c r="L231" s="219"/>
      <c r="M231" s="10"/>
    </row>
    <row r="232" spans="1:13" s="2" customFormat="1" x14ac:dyDescent="0.2">
      <c r="A232" s="163"/>
      <c r="B232" s="171" t="s">
        <v>55</v>
      </c>
      <c r="C232" s="163"/>
      <c r="D232" s="163"/>
      <c r="E232" s="163"/>
      <c r="F232" s="15">
        <v>0.75</v>
      </c>
      <c r="G232" s="16">
        <v>118.45000000000002</v>
      </c>
      <c r="H232" s="16">
        <f>I232-G232</f>
        <v>26.800000000000011</v>
      </c>
      <c r="I232" s="16">
        <f>MB!F968</f>
        <v>145.25000000000003</v>
      </c>
      <c r="J232" s="217">
        <v>4441.8750000000009</v>
      </c>
      <c r="K232" s="217">
        <f>L232-J232</f>
        <v>1005.0000000000009</v>
      </c>
      <c r="L232" s="217">
        <f>I232*E231*F232</f>
        <v>5446.8750000000018</v>
      </c>
      <c r="M232" s="10"/>
    </row>
    <row r="233" spans="1:13" s="2" customFormat="1" x14ac:dyDescent="0.2">
      <c r="A233" s="163"/>
      <c r="B233" s="171" t="s">
        <v>56</v>
      </c>
      <c r="C233" s="163"/>
      <c r="D233" s="163"/>
      <c r="E233" s="163"/>
      <c r="F233" s="15">
        <v>0.15</v>
      </c>
      <c r="G233" s="18"/>
      <c r="H233" s="19" t="s">
        <v>57</v>
      </c>
      <c r="I233" s="18"/>
      <c r="J233" s="218" t="s">
        <v>57</v>
      </c>
      <c r="K233" s="218" t="s">
        <v>57</v>
      </c>
      <c r="L233" s="218" t="s">
        <v>57</v>
      </c>
      <c r="M233" s="10"/>
    </row>
    <row r="234" spans="1:13" s="2" customFormat="1" x14ac:dyDescent="0.2">
      <c r="A234" s="163"/>
      <c r="B234" s="171" t="s">
        <v>62</v>
      </c>
      <c r="C234" s="163"/>
      <c r="D234" s="163"/>
      <c r="E234" s="163"/>
      <c r="F234" s="15">
        <v>0.1</v>
      </c>
      <c r="G234" s="18"/>
      <c r="H234" s="19" t="s">
        <v>57</v>
      </c>
      <c r="I234" s="18"/>
      <c r="J234" s="218" t="s">
        <v>57</v>
      </c>
      <c r="K234" s="218" t="s">
        <v>57</v>
      </c>
      <c r="L234" s="218" t="s">
        <v>57</v>
      </c>
      <c r="M234" s="10"/>
    </row>
    <row r="235" spans="1:13" s="2" customFormat="1" x14ac:dyDescent="0.2">
      <c r="A235" s="163"/>
      <c r="B235" s="163"/>
      <c r="C235" s="163"/>
      <c r="D235" s="163"/>
      <c r="E235" s="163"/>
      <c r="F235" s="10"/>
      <c r="G235" s="18"/>
      <c r="H235" s="18"/>
      <c r="I235" s="18"/>
      <c r="J235" s="219"/>
      <c r="K235" s="219"/>
      <c r="L235" s="219"/>
      <c r="M235" s="10"/>
    </row>
    <row r="236" spans="1:13" s="2" customFormat="1" ht="33.75" x14ac:dyDescent="0.2">
      <c r="A236" s="169">
        <v>4</v>
      </c>
      <c r="B236" s="171" t="s">
        <v>303</v>
      </c>
      <c r="C236" s="170" t="s">
        <v>300</v>
      </c>
      <c r="D236" s="163"/>
      <c r="E236" s="161">
        <v>20</v>
      </c>
      <c r="F236" s="10"/>
      <c r="G236" s="18"/>
      <c r="H236" s="18"/>
      <c r="I236" s="18"/>
      <c r="J236" s="219"/>
      <c r="K236" s="219"/>
      <c r="L236" s="219"/>
      <c r="M236" s="10"/>
    </row>
    <row r="237" spans="1:13" s="2" customFormat="1" x14ac:dyDescent="0.2">
      <c r="A237" s="163"/>
      <c r="B237" s="171" t="s">
        <v>55</v>
      </c>
      <c r="C237" s="163"/>
      <c r="D237" s="163"/>
      <c r="E237" s="163"/>
      <c r="F237" s="15">
        <v>0.75</v>
      </c>
      <c r="G237" s="16">
        <v>297</v>
      </c>
      <c r="H237" s="16">
        <f>I237-G237</f>
        <v>0</v>
      </c>
      <c r="I237" s="16">
        <f>+MB!F974</f>
        <v>297</v>
      </c>
      <c r="J237" s="217">
        <v>4455</v>
      </c>
      <c r="K237" s="217">
        <f>L237-J237</f>
        <v>0</v>
      </c>
      <c r="L237" s="217">
        <f>I237*E236*F237</f>
        <v>4455</v>
      </c>
      <c r="M237" s="10"/>
    </row>
    <row r="238" spans="1:13" s="2" customFormat="1" x14ac:dyDescent="0.2">
      <c r="A238" s="163"/>
      <c r="B238" s="171" t="s">
        <v>56</v>
      </c>
      <c r="C238" s="163"/>
      <c r="D238" s="163"/>
      <c r="E238" s="163"/>
      <c r="F238" s="15">
        <v>0.15</v>
      </c>
      <c r="G238" s="18"/>
      <c r="H238" s="16">
        <f>I238-G238</f>
        <v>297</v>
      </c>
      <c r="I238" s="200">
        <f>+MB!F980</f>
        <v>297</v>
      </c>
      <c r="J238" s="218">
        <v>0</v>
      </c>
      <c r="K238" s="217">
        <f>L238-J238</f>
        <v>891</v>
      </c>
      <c r="L238" s="217">
        <f>I238*E236*F238</f>
        <v>891</v>
      </c>
      <c r="M238" s="10"/>
    </row>
    <row r="239" spans="1:13" s="2" customFormat="1" x14ac:dyDescent="0.2">
      <c r="A239" s="163"/>
      <c r="B239" s="171" t="s">
        <v>62</v>
      </c>
      <c r="C239" s="163"/>
      <c r="D239" s="163"/>
      <c r="E239" s="163"/>
      <c r="F239" s="15">
        <v>0.1</v>
      </c>
      <c r="G239" s="18"/>
      <c r="H239" s="19" t="s">
        <v>57</v>
      </c>
      <c r="I239" s="18"/>
      <c r="J239" s="218" t="s">
        <v>57</v>
      </c>
      <c r="K239" s="218" t="s">
        <v>57</v>
      </c>
      <c r="L239" s="218" t="s">
        <v>57</v>
      </c>
      <c r="M239" s="10"/>
    </row>
    <row r="240" spans="1:13" s="2" customFormat="1" x14ac:dyDescent="0.2">
      <c r="A240" s="10"/>
      <c r="B240" s="10"/>
      <c r="C240" s="10"/>
      <c r="D240" s="10"/>
      <c r="E240" s="10"/>
      <c r="F240" s="10"/>
      <c r="G240" s="18"/>
      <c r="H240" s="18"/>
      <c r="I240" s="18"/>
      <c r="J240" s="18"/>
      <c r="K240" s="18"/>
      <c r="L240" s="18"/>
      <c r="M240" s="10"/>
    </row>
    <row r="241" spans="1:13" s="2" customFormat="1" ht="18.75" x14ac:dyDescent="0.25">
      <c r="A241" s="21"/>
      <c r="B241" s="22" t="s">
        <v>39</v>
      </c>
      <c r="C241" s="21"/>
      <c r="D241" s="21"/>
      <c r="E241" s="21"/>
      <c r="F241" s="21"/>
      <c r="G241" s="23"/>
      <c r="H241" s="23"/>
      <c r="I241" s="23"/>
      <c r="J241" s="24">
        <f>+SUM(J4:J240)</f>
        <v>1283857.575</v>
      </c>
      <c r="K241" s="24">
        <f>+SUM(K4:K240)</f>
        <v>25175.25</v>
      </c>
      <c r="L241" s="24">
        <f>+SUM(L4:L240)</f>
        <v>1309032.825</v>
      </c>
      <c r="M241" s="21"/>
    </row>
  </sheetData>
  <mergeCells count="9">
    <mergeCell ref="G2:I2"/>
    <mergeCell ref="J2:L2"/>
    <mergeCell ref="M2:M3"/>
    <mergeCell ref="A1:M1"/>
    <mergeCell ref="A2:A3"/>
    <mergeCell ref="B2:B3"/>
    <mergeCell ref="C2:C3"/>
    <mergeCell ref="D2:D3"/>
    <mergeCell ref="E2:E3"/>
  </mergeCells>
  <pageMargins left="0.2" right="0.2" top="0.5" bottom="0.5" header="0.3" footer="0.3"/>
  <pageSetup paperSize="9" scale="95" orientation="portrait" r:id="rId1"/>
  <headerFooter>
    <oddHeader>&amp;A</oddHeader>
    <oddFooter>Page &amp;P of &amp;N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81"/>
  <sheetViews>
    <sheetView view="pageBreakPreview" topLeftCell="A968" zoomScaleSheetLayoutView="100" workbookViewId="0">
      <selection sqref="A1:G1"/>
    </sheetView>
  </sheetViews>
  <sheetFormatPr defaultRowHeight="12.75" x14ac:dyDescent="0.2"/>
  <cols>
    <col min="1" max="1" width="6.1640625" style="26" customWidth="1"/>
    <col min="2" max="2" width="56.1640625" style="26" customWidth="1"/>
    <col min="3" max="3" width="9.83203125" style="26" customWidth="1"/>
    <col min="4" max="4" width="10.83203125" style="26" customWidth="1"/>
    <col min="5" max="5" width="12.1640625" style="26" customWidth="1"/>
    <col min="6" max="6" width="12.6640625" style="26" customWidth="1"/>
    <col min="7" max="7" width="11.33203125" style="26" customWidth="1"/>
    <col min="8" max="8" width="3.1640625" style="26" customWidth="1"/>
    <col min="9" max="16384" width="9.33203125" style="26"/>
  </cols>
  <sheetData>
    <row r="1" spans="1:8" ht="78.2" customHeight="1" x14ac:dyDescent="0.2">
      <c r="A1" s="315" t="s">
        <v>373</v>
      </c>
      <c r="B1" s="315"/>
      <c r="C1" s="315"/>
      <c r="D1" s="315"/>
      <c r="E1" s="315"/>
      <c r="F1" s="315"/>
      <c r="G1" s="315"/>
      <c r="H1" s="25"/>
    </row>
    <row r="2" spans="1:8" x14ac:dyDescent="0.2">
      <c r="A2" s="27" t="s">
        <v>40</v>
      </c>
      <c r="B2" s="27" t="s">
        <v>41</v>
      </c>
      <c r="C2" s="27" t="s">
        <v>42</v>
      </c>
      <c r="D2" s="28" t="s">
        <v>124</v>
      </c>
      <c r="E2" s="29" t="s">
        <v>125</v>
      </c>
      <c r="F2" s="28" t="s">
        <v>43</v>
      </c>
      <c r="G2" s="28" t="s">
        <v>126</v>
      </c>
    </row>
    <row r="3" spans="1:8" x14ac:dyDescent="0.2">
      <c r="A3" s="30"/>
      <c r="B3" s="30"/>
      <c r="C3" s="30"/>
      <c r="D3" s="30"/>
      <c r="E3" s="30"/>
      <c r="F3" s="30"/>
      <c r="G3" s="30"/>
    </row>
    <row r="4" spans="1:8" ht="14.25" x14ac:dyDescent="0.2">
      <c r="A4" s="31"/>
      <c r="B4" s="32" t="s">
        <v>51</v>
      </c>
      <c r="C4" s="31"/>
      <c r="D4" s="31"/>
      <c r="E4" s="31"/>
      <c r="F4" s="31"/>
      <c r="G4" s="31"/>
    </row>
    <row r="5" spans="1:8" ht="29.25" customHeight="1" x14ac:dyDescent="0.2">
      <c r="A5" s="43"/>
      <c r="B5" s="34" t="s">
        <v>127</v>
      </c>
      <c r="C5" s="33"/>
      <c r="D5" s="33"/>
      <c r="E5" s="33"/>
      <c r="F5" s="33"/>
      <c r="G5" s="43"/>
    </row>
    <row r="6" spans="1:8" ht="28.5" x14ac:dyDescent="0.2">
      <c r="A6" s="48">
        <v>1</v>
      </c>
      <c r="B6" s="34" t="s">
        <v>268</v>
      </c>
      <c r="C6" s="35" t="s">
        <v>53</v>
      </c>
      <c r="D6" s="36"/>
      <c r="E6" s="36"/>
      <c r="F6" s="36"/>
      <c r="G6" s="43"/>
    </row>
    <row r="7" spans="1:8" ht="14.25" x14ac:dyDescent="0.2">
      <c r="A7" s="48"/>
      <c r="B7" s="33" t="s">
        <v>269</v>
      </c>
      <c r="C7" s="37"/>
      <c r="D7" s="36"/>
      <c r="E7" s="36"/>
      <c r="F7" s="36"/>
      <c r="G7" s="43"/>
    </row>
    <row r="8" spans="1:8" ht="14.25" x14ac:dyDescent="0.2">
      <c r="A8" s="43"/>
      <c r="B8" s="34" t="s">
        <v>128</v>
      </c>
      <c r="C8" s="36"/>
      <c r="D8" s="38">
        <v>6</v>
      </c>
      <c r="E8" s="38">
        <v>6</v>
      </c>
      <c r="F8" s="38">
        <f>D8*E8</f>
        <v>36</v>
      </c>
      <c r="G8" s="43"/>
    </row>
    <row r="9" spans="1:8" ht="28.5" x14ac:dyDescent="0.2">
      <c r="A9" s="43"/>
      <c r="B9" s="34" t="s">
        <v>0</v>
      </c>
      <c r="C9" s="36"/>
      <c r="D9" s="38">
        <v>6</v>
      </c>
      <c r="E9" s="38">
        <v>3</v>
      </c>
      <c r="F9" s="38">
        <f t="shared" ref="F9:F10" si="0">D9*E9</f>
        <v>18</v>
      </c>
      <c r="G9" s="39" t="s">
        <v>1</v>
      </c>
    </row>
    <row r="10" spans="1:8" ht="28.5" x14ac:dyDescent="0.2">
      <c r="A10" s="43"/>
      <c r="B10" s="34" t="s">
        <v>199</v>
      </c>
      <c r="C10" s="36"/>
      <c r="D10" s="38">
        <v>6</v>
      </c>
      <c r="E10" s="38">
        <v>5</v>
      </c>
      <c r="F10" s="38">
        <f t="shared" si="0"/>
        <v>30</v>
      </c>
      <c r="G10" s="39" t="s">
        <v>2</v>
      </c>
    </row>
    <row r="11" spans="1:8" ht="28.5" x14ac:dyDescent="0.2">
      <c r="A11" s="43"/>
      <c r="B11" s="34" t="s">
        <v>81</v>
      </c>
      <c r="C11" s="36"/>
      <c r="D11" s="38">
        <v>6</v>
      </c>
      <c r="E11" s="38">
        <v>11</v>
      </c>
      <c r="F11" s="38">
        <f t="shared" ref="F11" si="1">D11*E11</f>
        <v>66</v>
      </c>
      <c r="G11" s="39" t="s">
        <v>80</v>
      </c>
    </row>
    <row r="12" spans="1:8" ht="28.5" x14ac:dyDescent="0.2">
      <c r="A12" s="43"/>
      <c r="B12" s="34" t="s">
        <v>176</v>
      </c>
      <c r="C12" s="36"/>
      <c r="D12" s="38">
        <v>6</v>
      </c>
      <c r="E12" s="38">
        <v>4</v>
      </c>
      <c r="F12" s="38">
        <f t="shared" ref="F12" si="2">D12*E12</f>
        <v>24</v>
      </c>
      <c r="G12" s="39" t="s">
        <v>177</v>
      </c>
    </row>
    <row r="13" spans="1:8" ht="14.25" x14ac:dyDescent="0.2">
      <c r="A13" s="43"/>
      <c r="B13" s="34" t="s">
        <v>278</v>
      </c>
      <c r="C13" s="36"/>
      <c r="D13" s="38">
        <v>6</v>
      </c>
      <c r="E13" s="38">
        <v>5</v>
      </c>
      <c r="F13" s="38">
        <f>D13*E13</f>
        <v>30</v>
      </c>
      <c r="G13" s="39" t="s">
        <v>276</v>
      </c>
    </row>
    <row r="14" spans="1:8" x14ac:dyDescent="0.2">
      <c r="A14" s="43"/>
      <c r="B14" s="30"/>
      <c r="C14" s="30"/>
      <c r="D14" s="43"/>
      <c r="E14" s="43"/>
      <c r="F14" s="43"/>
      <c r="G14" s="43"/>
    </row>
    <row r="15" spans="1:8" ht="14.25" x14ac:dyDescent="0.2">
      <c r="A15" s="133"/>
      <c r="B15" s="131"/>
      <c r="C15" s="103"/>
      <c r="D15" s="313" t="s">
        <v>129</v>
      </c>
      <c r="E15" s="314"/>
      <c r="F15" s="132">
        <f>SUM(F6:F14)</f>
        <v>204</v>
      </c>
      <c r="G15" s="133"/>
    </row>
    <row r="16" spans="1:8" s="198" customFormat="1" ht="14.25" x14ac:dyDescent="0.2">
      <c r="A16" s="194"/>
      <c r="B16" s="195" t="s">
        <v>270</v>
      </c>
      <c r="C16" s="196"/>
      <c r="D16" s="197"/>
      <c r="E16" s="197"/>
      <c r="F16" s="197"/>
      <c r="G16" s="83"/>
    </row>
    <row r="17" spans="1:7" s="84" customFormat="1" ht="14.25" x14ac:dyDescent="0.2">
      <c r="A17" s="130"/>
      <c r="B17" s="213" t="s">
        <v>272</v>
      </c>
      <c r="C17" s="136"/>
      <c r="D17" s="202">
        <f>1</f>
        <v>1</v>
      </c>
      <c r="E17" s="202">
        <v>8</v>
      </c>
      <c r="F17" s="214">
        <f t="shared" ref="F17:F18" si="3">+D17*E17</f>
        <v>8</v>
      </c>
      <c r="G17" s="128" t="s">
        <v>202</v>
      </c>
    </row>
    <row r="18" spans="1:7" s="84" customFormat="1" ht="14.25" x14ac:dyDescent="0.2">
      <c r="A18" s="130"/>
      <c r="B18" s="213" t="s">
        <v>273</v>
      </c>
      <c r="C18" s="136"/>
      <c r="D18" s="202">
        <f>1</f>
        <v>1</v>
      </c>
      <c r="E18" s="202">
        <v>8</v>
      </c>
      <c r="F18" s="214">
        <f t="shared" si="3"/>
        <v>8</v>
      </c>
      <c r="G18" s="128" t="s">
        <v>202</v>
      </c>
    </row>
    <row r="19" spans="1:7" s="204" customFormat="1" ht="14.25" x14ac:dyDescent="0.2">
      <c r="A19" s="202"/>
      <c r="B19" s="225" t="s">
        <v>286</v>
      </c>
      <c r="C19" s="215"/>
      <c r="D19" s="202">
        <f>1</f>
        <v>1</v>
      </c>
      <c r="E19" s="202">
        <v>3</v>
      </c>
      <c r="F19" s="226">
        <f t="shared" ref="F19:F20" si="4">+D19*E19</f>
        <v>3</v>
      </c>
      <c r="G19" s="39" t="s">
        <v>276</v>
      </c>
    </row>
    <row r="20" spans="1:7" s="204" customFormat="1" ht="14.25" x14ac:dyDescent="0.2">
      <c r="A20" s="202"/>
      <c r="B20" s="225" t="s">
        <v>285</v>
      </c>
      <c r="C20" s="215"/>
      <c r="D20" s="202">
        <f>1</f>
        <v>1</v>
      </c>
      <c r="E20" s="202">
        <v>3</v>
      </c>
      <c r="F20" s="226">
        <f t="shared" si="4"/>
        <v>3</v>
      </c>
      <c r="G20" s="39" t="s">
        <v>276</v>
      </c>
    </row>
    <row r="21" spans="1:7" s="204" customFormat="1" ht="14.25" x14ac:dyDescent="0.2">
      <c r="A21" s="202"/>
      <c r="B21" s="225" t="s">
        <v>353</v>
      </c>
      <c r="C21" s="215"/>
      <c r="D21" s="202">
        <f>1</f>
        <v>1</v>
      </c>
      <c r="E21" s="202">
        <v>6</v>
      </c>
      <c r="F21" s="226">
        <f t="shared" ref="F21:F22" si="5">+D21*E21</f>
        <v>6</v>
      </c>
      <c r="G21" s="39" t="s">
        <v>331</v>
      </c>
    </row>
    <row r="22" spans="1:7" s="204" customFormat="1" ht="14.25" x14ac:dyDescent="0.2">
      <c r="A22" s="202"/>
      <c r="B22" s="225" t="s">
        <v>354</v>
      </c>
      <c r="C22" s="215"/>
      <c r="D22" s="202">
        <f>1</f>
        <v>1</v>
      </c>
      <c r="E22" s="202">
        <v>6</v>
      </c>
      <c r="F22" s="226">
        <f t="shared" si="5"/>
        <v>6</v>
      </c>
      <c r="G22" s="39" t="s">
        <v>331</v>
      </c>
    </row>
    <row r="23" spans="1:7" s="198" customFormat="1" ht="14.25" x14ac:dyDescent="0.2">
      <c r="A23" s="194"/>
      <c r="B23" s="195" t="s">
        <v>271</v>
      </c>
      <c r="C23" s="196"/>
      <c r="D23" s="197"/>
      <c r="E23" s="197"/>
      <c r="F23" s="197"/>
      <c r="G23" s="83"/>
    </row>
    <row r="24" spans="1:7" s="84" customFormat="1" ht="14.25" x14ac:dyDescent="0.2">
      <c r="A24" s="130"/>
      <c r="B24" s="213" t="s">
        <v>274</v>
      </c>
      <c r="C24" s="136"/>
      <c r="D24" s="202">
        <f>1</f>
        <v>1</v>
      </c>
      <c r="E24" s="202">
        <v>8</v>
      </c>
      <c r="F24" s="214">
        <f t="shared" ref="F24:F25" si="6">+D24*E24</f>
        <v>8</v>
      </c>
      <c r="G24" s="128" t="s">
        <v>202</v>
      </c>
    </row>
    <row r="25" spans="1:7" s="84" customFormat="1" ht="14.25" x14ac:dyDescent="0.2">
      <c r="A25" s="130"/>
      <c r="B25" s="213" t="s">
        <v>275</v>
      </c>
      <c r="C25" s="136"/>
      <c r="D25" s="202">
        <f>1</f>
        <v>1</v>
      </c>
      <c r="E25" s="202">
        <v>8</v>
      </c>
      <c r="F25" s="214">
        <f t="shared" si="6"/>
        <v>8</v>
      </c>
      <c r="G25" s="128" t="s">
        <v>202</v>
      </c>
    </row>
    <row r="26" spans="1:7" s="204" customFormat="1" ht="14.25" x14ac:dyDescent="0.2">
      <c r="A26" s="202"/>
      <c r="B26" s="225" t="s">
        <v>287</v>
      </c>
      <c r="C26" s="215"/>
      <c r="D26" s="202">
        <f>1</f>
        <v>1</v>
      </c>
      <c r="E26" s="202">
        <v>3</v>
      </c>
      <c r="F26" s="226">
        <f t="shared" ref="F26:F27" si="7">+D26*E26</f>
        <v>3</v>
      </c>
      <c r="G26" s="39" t="s">
        <v>276</v>
      </c>
    </row>
    <row r="27" spans="1:7" s="204" customFormat="1" ht="14.25" x14ac:dyDescent="0.2">
      <c r="A27" s="202"/>
      <c r="B27" s="225" t="s">
        <v>288</v>
      </c>
      <c r="C27" s="215"/>
      <c r="D27" s="202">
        <f>1</f>
        <v>1</v>
      </c>
      <c r="E27" s="202">
        <v>3</v>
      </c>
      <c r="F27" s="226">
        <f t="shared" si="7"/>
        <v>3</v>
      </c>
      <c r="G27" s="39" t="s">
        <v>276</v>
      </c>
    </row>
    <row r="28" spans="1:7" s="204" customFormat="1" ht="14.25" x14ac:dyDescent="0.2">
      <c r="A28" s="202"/>
      <c r="B28" s="225" t="s">
        <v>355</v>
      </c>
      <c r="C28" s="215"/>
      <c r="D28" s="202">
        <f>1</f>
        <v>1</v>
      </c>
      <c r="E28" s="202">
        <v>6</v>
      </c>
      <c r="F28" s="226">
        <f t="shared" ref="F28:F29" si="8">+D28*E28</f>
        <v>6</v>
      </c>
      <c r="G28" s="39" t="s">
        <v>331</v>
      </c>
    </row>
    <row r="29" spans="1:7" s="204" customFormat="1" ht="14.25" x14ac:dyDescent="0.2">
      <c r="A29" s="202"/>
      <c r="B29" s="225" t="s">
        <v>356</v>
      </c>
      <c r="C29" s="215"/>
      <c r="D29" s="202">
        <f>1</f>
        <v>1</v>
      </c>
      <c r="E29" s="202">
        <v>6</v>
      </c>
      <c r="F29" s="226">
        <f t="shared" si="8"/>
        <v>6</v>
      </c>
      <c r="G29" s="39" t="s">
        <v>331</v>
      </c>
    </row>
    <row r="30" spans="1:7" s="178" customFormat="1" x14ac:dyDescent="0.2">
      <c r="A30" s="54"/>
      <c r="B30" s="179"/>
      <c r="C30" s="179"/>
      <c r="D30" s="54"/>
      <c r="E30" s="54"/>
      <c r="F30" s="54"/>
      <c r="G30" s="54"/>
    </row>
    <row r="31" spans="1:7" s="178" customFormat="1" ht="14.25" x14ac:dyDescent="0.2">
      <c r="A31" s="180"/>
      <c r="B31" s="131"/>
      <c r="C31" s="181"/>
      <c r="D31" s="313" t="s">
        <v>129</v>
      </c>
      <c r="E31" s="314"/>
      <c r="F31" s="132">
        <f>+SUM(F17:F30)</f>
        <v>68</v>
      </c>
      <c r="G31" s="180"/>
    </row>
    <row r="32" spans="1:7" ht="15.75" x14ac:dyDescent="0.25">
      <c r="A32" s="43"/>
      <c r="B32" s="56" t="s">
        <v>35</v>
      </c>
      <c r="C32" s="106"/>
      <c r="D32" s="109"/>
      <c r="E32" s="109"/>
      <c r="F32" s="107"/>
      <c r="G32" s="43"/>
    </row>
    <row r="33" spans="1:7" ht="28.5" x14ac:dyDescent="0.2">
      <c r="A33" s="48">
        <v>1</v>
      </c>
      <c r="B33" s="40" t="s">
        <v>361</v>
      </c>
      <c r="C33" s="55" t="s">
        <v>116</v>
      </c>
      <c r="D33" s="43"/>
      <c r="E33" s="43"/>
      <c r="F33" s="43"/>
      <c r="G33" s="43"/>
    </row>
    <row r="34" spans="1:7" s="198" customFormat="1" ht="14.25" x14ac:dyDescent="0.2">
      <c r="A34" s="194"/>
      <c r="B34" s="195" t="s">
        <v>270</v>
      </c>
      <c r="C34" s="196"/>
      <c r="D34" s="197"/>
      <c r="E34" s="197"/>
      <c r="F34" s="197"/>
      <c r="G34" s="83"/>
    </row>
    <row r="35" spans="1:7" s="198" customFormat="1" ht="14.25" x14ac:dyDescent="0.2">
      <c r="A35" s="81"/>
      <c r="B35" s="137" t="s">
        <v>272</v>
      </c>
      <c r="C35" s="240"/>
      <c r="D35" s="102">
        <f>1</f>
        <v>1</v>
      </c>
      <c r="E35" s="102">
        <v>8</v>
      </c>
      <c r="F35" s="138">
        <f t="shared" ref="F35:F40" si="9">+D35*E35</f>
        <v>8</v>
      </c>
      <c r="G35" s="244" t="s">
        <v>362</v>
      </c>
    </row>
    <row r="36" spans="1:7" s="198" customFormat="1" ht="14.25" x14ac:dyDescent="0.2">
      <c r="A36" s="81"/>
      <c r="B36" s="137" t="s">
        <v>273</v>
      </c>
      <c r="C36" s="240"/>
      <c r="D36" s="102">
        <f>1</f>
        <v>1</v>
      </c>
      <c r="E36" s="102">
        <v>8</v>
      </c>
      <c r="F36" s="138">
        <f t="shared" si="9"/>
        <v>8</v>
      </c>
      <c r="G36" s="244" t="s">
        <v>362</v>
      </c>
    </row>
    <row r="37" spans="1:7" s="199" customFormat="1" ht="14.25" x14ac:dyDescent="0.2">
      <c r="A37" s="102"/>
      <c r="B37" s="241" t="s">
        <v>286</v>
      </c>
      <c r="C37" s="242"/>
      <c r="D37" s="102">
        <f>1</f>
        <v>1</v>
      </c>
      <c r="E37" s="102">
        <v>3</v>
      </c>
      <c r="F37" s="243">
        <f t="shared" si="9"/>
        <v>3</v>
      </c>
      <c r="G37" s="244" t="s">
        <v>362</v>
      </c>
    </row>
    <row r="38" spans="1:7" s="199" customFormat="1" ht="14.25" x14ac:dyDescent="0.2">
      <c r="A38" s="102"/>
      <c r="B38" s="241" t="s">
        <v>285</v>
      </c>
      <c r="C38" s="242"/>
      <c r="D38" s="102">
        <f>1</f>
        <v>1</v>
      </c>
      <c r="E38" s="102">
        <v>3</v>
      </c>
      <c r="F38" s="243">
        <f t="shared" si="9"/>
        <v>3</v>
      </c>
      <c r="G38" s="244" t="s">
        <v>362</v>
      </c>
    </row>
    <row r="39" spans="1:7" s="199" customFormat="1" ht="14.25" x14ac:dyDescent="0.2">
      <c r="A39" s="102"/>
      <c r="B39" s="241" t="s">
        <v>353</v>
      </c>
      <c r="C39" s="242"/>
      <c r="D39" s="102">
        <f>1</f>
        <v>1</v>
      </c>
      <c r="E39" s="102">
        <v>6</v>
      </c>
      <c r="F39" s="243">
        <f t="shared" si="9"/>
        <v>6</v>
      </c>
      <c r="G39" s="244" t="s">
        <v>362</v>
      </c>
    </row>
    <row r="40" spans="1:7" s="199" customFormat="1" ht="14.25" x14ac:dyDescent="0.2">
      <c r="A40" s="102"/>
      <c r="B40" s="241" t="s">
        <v>354</v>
      </c>
      <c r="C40" s="242"/>
      <c r="D40" s="102">
        <f>1</f>
        <v>1</v>
      </c>
      <c r="E40" s="102">
        <v>6</v>
      </c>
      <c r="F40" s="243">
        <f t="shared" si="9"/>
        <v>6</v>
      </c>
      <c r="G40" s="244" t="s">
        <v>362</v>
      </c>
    </row>
    <row r="41" spans="1:7" s="198" customFormat="1" ht="14.25" x14ac:dyDescent="0.2">
      <c r="A41" s="194"/>
      <c r="B41" s="195" t="s">
        <v>271</v>
      </c>
      <c r="C41" s="196"/>
      <c r="D41" s="197"/>
      <c r="E41" s="197"/>
      <c r="F41" s="197"/>
      <c r="G41" s="83"/>
    </row>
    <row r="42" spans="1:7" s="198" customFormat="1" ht="14.25" x14ac:dyDescent="0.2">
      <c r="A42" s="81"/>
      <c r="B42" s="137" t="s">
        <v>274</v>
      </c>
      <c r="C42" s="240"/>
      <c r="D42" s="102">
        <f>1</f>
        <v>1</v>
      </c>
      <c r="E42" s="102">
        <v>8</v>
      </c>
      <c r="F42" s="138">
        <f t="shared" ref="F42:F47" si="10">+D42*E42</f>
        <v>8</v>
      </c>
      <c r="G42" s="244" t="s">
        <v>362</v>
      </c>
    </row>
    <row r="43" spans="1:7" s="198" customFormat="1" ht="14.25" x14ac:dyDescent="0.2">
      <c r="A43" s="81"/>
      <c r="B43" s="137" t="s">
        <v>275</v>
      </c>
      <c r="C43" s="240"/>
      <c r="D43" s="102">
        <f>1</f>
        <v>1</v>
      </c>
      <c r="E43" s="102">
        <v>8</v>
      </c>
      <c r="F43" s="138">
        <f t="shared" si="10"/>
        <v>8</v>
      </c>
      <c r="G43" s="244" t="s">
        <v>362</v>
      </c>
    </row>
    <row r="44" spans="1:7" s="199" customFormat="1" ht="14.25" x14ac:dyDescent="0.2">
      <c r="A44" s="102"/>
      <c r="B44" s="241" t="s">
        <v>287</v>
      </c>
      <c r="C44" s="242"/>
      <c r="D44" s="102">
        <f>1</f>
        <v>1</v>
      </c>
      <c r="E44" s="102">
        <v>3</v>
      </c>
      <c r="F44" s="243">
        <f t="shared" si="10"/>
        <v>3</v>
      </c>
      <c r="G44" s="244" t="s">
        <v>362</v>
      </c>
    </row>
    <row r="45" spans="1:7" s="199" customFormat="1" ht="14.25" x14ac:dyDescent="0.2">
      <c r="A45" s="102"/>
      <c r="B45" s="241" t="s">
        <v>288</v>
      </c>
      <c r="C45" s="242"/>
      <c r="D45" s="102">
        <f>1</f>
        <v>1</v>
      </c>
      <c r="E45" s="102">
        <v>3</v>
      </c>
      <c r="F45" s="243">
        <f t="shared" si="10"/>
        <v>3</v>
      </c>
      <c r="G45" s="244" t="s">
        <v>362</v>
      </c>
    </row>
    <row r="46" spans="1:7" s="199" customFormat="1" ht="14.25" x14ac:dyDescent="0.2">
      <c r="A46" s="102"/>
      <c r="B46" s="241" t="s">
        <v>355</v>
      </c>
      <c r="C46" s="242"/>
      <c r="D46" s="102">
        <f>1</f>
        <v>1</v>
      </c>
      <c r="E46" s="102">
        <v>6</v>
      </c>
      <c r="F46" s="243">
        <f t="shared" si="10"/>
        <v>6</v>
      </c>
      <c r="G46" s="244" t="s">
        <v>362</v>
      </c>
    </row>
    <row r="47" spans="1:7" s="199" customFormat="1" ht="14.25" x14ac:dyDescent="0.2">
      <c r="A47" s="102"/>
      <c r="B47" s="241" t="s">
        <v>356</v>
      </c>
      <c r="C47" s="242"/>
      <c r="D47" s="102">
        <f>1</f>
        <v>1</v>
      </c>
      <c r="E47" s="102">
        <v>6</v>
      </c>
      <c r="F47" s="243">
        <f t="shared" si="10"/>
        <v>6</v>
      </c>
      <c r="G47" s="244" t="s">
        <v>362</v>
      </c>
    </row>
    <row r="48" spans="1:7" s="84" customFormat="1" ht="14.25" x14ac:dyDescent="0.2">
      <c r="A48" s="113"/>
      <c r="B48" s="89"/>
      <c r="C48" s="88"/>
      <c r="D48" s="90"/>
      <c r="E48" s="91"/>
      <c r="F48" s="92"/>
      <c r="G48" s="128"/>
    </row>
    <row r="49" spans="1:7" ht="14.25" x14ac:dyDescent="0.2">
      <c r="A49" s="127"/>
      <c r="B49" s="44"/>
      <c r="C49" s="44"/>
      <c r="D49" s="309" t="s">
        <v>129</v>
      </c>
      <c r="E49" s="310"/>
      <c r="F49" s="45">
        <f>SUM(F33:F48)</f>
        <v>68</v>
      </c>
      <c r="G49" s="127"/>
    </row>
    <row r="50" spans="1:7" ht="14.25" hidden="1" x14ac:dyDescent="0.2">
      <c r="A50" s="130"/>
      <c r="B50" s="137"/>
      <c r="C50" s="136"/>
      <c r="D50" s="102"/>
      <c r="E50" s="102"/>
      <c r="F50" s="138"/>
      <c r="G50" s="130"/>
    </row>
    <row r="51" spans="1:7" ht="38.25" hidden="1" x14ac:dyDescent="0.2">
      <c r="A51" s="48">
        <v>2</v>
      </c>
      <c r="B51" s="139" t="s">
        <v>216</v>
      </c>
      <c r="C51" s="136"/>
      <c r="D51" s="102"/>
      <c r="E51" s="102"/>
      <c r="F51" s="138"/>
      <c r="G51" s="130"/>
    </row>
    <row r="52" spans="1:7" s="178" customFormat="1" ht="14.25" hidden="1" x14ac:dyDescent="0.2">
      <c r="A52" s="182"/>
      <c r="B52" s="183" t="s">
        <v>271</v>
      </c>
      <c r="C52" s="184"/>
      <c r="D52" s="185"/>
      <c r="E52" s="185"/>
      <c r="F52" s="185"/>
      <c r="G52" s="186"/>
    </row>
    <row r="53" spans="1:7" s="178" customFormat="1" ht="14.25" hidden="1" x14ac:dyDescent="0.2">
      <c r="A53" s="187"/>
      <c r="B53" s="188"/>
      <c r="C53" s="189"/>
      <c r="D53" s="190"/>
      <c r="E53" s="190"/>
      <c r="F53" s="190"/>
      <c r="G53" s="60"/>
    </row>
    <row r="54" spans="1:7" ht="14.25" hidden="1" x14ac:dyDescent="0.2">
      <c r="A54" s="130"/>
      <c r="B54" s="137"/>
      <c r="C54" s="136"/>
      <c r="D54" s="102"/>
      <c r="E54" s="102"/>
      <c r="F54" s="138"/>
      <c r="G54" s="130"/>
    </row>
    <row r="55" spans="1:7" ht="14.25" hidden="1" x14ac:dyDescent="0.2">
      <c r="A55" s="143"/>
      <c r="B55" s="141"/>
      <c r="C55" s="140"/>
      <c r="D55" s="318" t="s">
        <v>129</v>
      </c>
      <c r="E55" s="318"/>
      <c r="F55" s="142">
        <f>+SUM(F54:F54)</f>
        <v>0</v>
      </c>
      <c r="G55" s="143"/>
    </row>
    <row r="56" spans="1:7" ht="14.25" hidden="1" customHeight="1" x14ac:dyDescent="0.2">
      <c r="A56" s="130"/>
      <c r="B56" s="137"/>
      <c r="C56" s="136"/>
      <c r="D56" s="102"/>
      <c r="E56" s="102"/>
      <c r="F56" s="138"/>
      <c r="G56" s="130"/>
    </row>
    <row r="57" spans="1:7" ht="140.25" hidden="1" customHeight="1" x14ac:dyDescent="0.2">
      <c r="A57" s="130">
        <v>3</v>
      </c>
      <c r="B57" s="139" t="s">
        <v>217</v>
      </c>
      <c r="C57" s="136"/>
      <c r="D57" s="102"/>
      <c r="E57" s="102"/>
      <c r="F57" s="138"/>
      <c r="G57" s="130"/>
    </row>
    <row r="58" spans="1:7" ht="14.25" hidden="1" customHeight="1" x14ac:dyDescent="0.2">
      <c r="A58" s="130"/>
      <c r="B58" s="137"/>
      <c r="C58" s="136"/>
      <c r="D58" s="102"/>
      <c r="E58" s="102"/>
      <c r="F58" s="138"/>
      <c r="G58" s="130"/>
    </row>
    <row r="59" spans="1:7" ht="14.25" hidden="1" customHeight="1" x14ac:dyDescent="0.2">
      <c r="A59" s="130"/>
      <c r="B59" s="137"/>
      <c r="C59" s="136"/>
      <c r="D59" s="102"/>
      <c r="E59" s="102"/>
      <c r="F59" s="138"/>
      <c r="G59" s="130"/>
    </row>
    <row r="60" spans="1:7" ht="14.25" hidden="1" customHeight="1" x14ac:dyDescent="0.2">
      <c r="A60" s="143"/>
      <c r="B60" s="141"/>
      <c r="C60" s="140"/>
      <c r="D60" s="307" t="s">
        <v>129</v>
      </c>
      <c r="E60" s="308"/>
      <c r="F60" s="142">
        <f>+SUM(F57:F59)</f>
        <v>0</v>
      </c>
      <c r="G60" s="143"/>
    </row>
    <row r="61" spans="1:7" ht="14.25" x14ac:dyDescent="0.2">
      <c r="A61" s="130"/>
      <c r="B61" s="137"/>
      <c r="C61" s="136"/>
      <c r="D61" s="102"/>
      <c r="E61" s="102"/>
      <c r="F61" s="138"/>
      <c r="G61" s="130"/>
    </row>
    <row r="62" spans="1:7" ht="37.5" customHeight="1" x14ac:dyDescent="0.2">
      <c r="A62" s="130">
        <v>4</v>
      </c>
      <c r="B62" s="139" t="s">
        <v>218</v>
      </c>
      <c r="C62" s="136"/>
      <c r="D62" s="102"/>
      <c r="E62" s="102"/>
      <c r="F62" s="138"/>
      <c r="G62" s="130"/>
    </row>
    <row r="63" spans="1:7" s="84" customFormat="1" ht="14.25" x14ac:dyDescent="0.2">
      <c r="A63" s="130"/>
      <c r="B63" s="213" t="s">
        <v>252</v>
      </c>
      <c r="C63" s="136"/>
      <c r="D63" s="202">
        <f>1</f>
        <v>1</v>
      </c>
      <c r="E63" s="202">
        <v>8</v>
      </c>
      <c r="F63" s="214">
        <f t="shared" ref="F63:F73" si="11">+D63*E63</f>
        <v>8</v>
      </c>
      <c r="G63" s="128" t="s">
        <v>202</v>
      </c>
    </row>
    <row r="64" spans="1:7" s="84" customFormat="1" ht="14.25" x14ac:dyDescent="0.2">
      <c r="A64" s="130"/>
      <c r="B64" s="213" t="s">
        <v>262</v>
      </c>
      <c r="C64" s="136"/>
      <c r="D64" s="202">
        <f>1</f>
        <v>1</v>
      </c>
      <c r="E64" s="202">
        <v>8</v>
      </c>
      <c r="F64" s="214">
        <f t="shared" si="11"/>
        <v>8</v>
      </c>
      <c r="G64" s="128" t="s">
        <v>202</v>
      </c>
    </row>
    <row r="65" spans="1:7" s="84" customFormat="1" ht="14.25" x14ac:dyDescent="0.2">
      <c r="A65" s="130"/>
      <c r="B65" s="213" t="s">
        <v>253</v>
      </c>
      <c r="C65" s="136"/>
      <c r="D65" s="202">
        <f>1</f>
        <v>1</v>
      </c>
      <c r="E65" s="202">
        <v>8</v>
      </c>
      <c r="F65" s="214">
        <f t="shared" si="11"/>
        <v>8</v>
      </c>
      <c r="G65" s="128" t="s">
        <v>202</v>
      </c>
    </row>
    <row r="66" spans="1:7" s="84" customFormat="1" ht="14.25" x14ac:dyDescent="0.2">
      <c r="A66" s="130"/>
      <c r="B66" s="213" t="s">
        <v>257</v>
      </c>
      <c r="C66" s="136"/>
      <c r="D66" s="202">
        <f>1</f>
        <v>1</v>
      </c>
      <c r="E66" s="202">
        <v>8</v>
      </c>
      <c r="F66" s="214">
        <f t="shared" si="11"/>
        <v>8</v>
      </c>
      <c r="G66" s="128" t="s">
        <v>202</v>
      </c>
    </row>
    <row r="67" spans="1:7" s="84" customFormat="1" ht="14.25" x14ac:dyDescent="0.2">
      <c r="A67" s="130"/>
      <c r="B67" s="213" t="s">
        <v>258</v>
      </c>
      <c r="C67" s="136"/>
      <c r="D67" s="202">
        <f>1</f>
        <v>1</v>
      </c>
      <c r="E67" s="202">
        <v>8</v>
      </c>
      <c r="F67" s="214">
        <f t="shared" si="11"/>
        <v>8</v>
      </c>
      <c r="G67" s="128" t="s">
        <v>202</v>
      </c>
    </row>
    <row r="68" spans="1:7" s="84" customFormat="1" ht="14.25" x14ac:dyDescent="0.2">
      <c r="A68" s="130"/>
      <c r="B68" s="213" t="s">
        <v>259</v>
      </c>
      <c r="C68" s="136"/>
      <c r="D68" s="202">
        <f>1</f>
        <v>1</v>
      </c>
      <c r="E68" s="202">
        <v>8</v>
      </c>
      <c r="F68" s="214">
        <f t="shared" si="11"/>
        <v>8</v>
      </c>
      <c r="G68" s="128" t="s">
        <v>202</v>
      </c>
    </row>
    <row r="69" spans="1:7" s="84" customFormat="1" ht="14.25" x14ac:dyDescent="0.2">
      <c r="A69" s="130"/>
      <c r="B69" s="213" t="s">
        <v>254</v>
      </c>
      <c r="C69" s="136"/>
      <c r="D69" s="202">
        <f>1</f>
        <v>1</v>
      </c>
      <c r="E69" s="202">
        <v>8</v>
      </c>
      <c r="F69" s="214">
        <f t="shared" ref="F69" si="12">+D69*E69</f>
        <v>8</v>
      </c>
      <c r="G69" s="128" t="s">
        <v>202</v>
      </c>
    </row>
    <row r="70" spans="1:7" s="84" customFormat="1" ht="14.25" x14ac:dyDescent="0.2">
      <c r="A70" s="130"/>
      <c r="B70" s="213" t="s">
        <v>255</v>
      </c>
      <c r="C70" s="136"/>
      <c r="D70" s="202">
        <f>1</f>
        <v>1</v>
      </c>
      <c r="E70" s="202">
        <v>8</v>
      </c>
      <c r="F70" s="214">
        <f t="shared" si="11"/>
        <v>8</v>
      </c>
      <c r="G70" s="128" t="s">
        <v>202</v>
      </c>
    </row>
    <row r="71" spans="1:7" s="84" customFormat="1" ht="14.25" x14ac:dyDescent="0.2">
      <c r="A71" s="130"/>
      <c r="B71" s="213" t="s">
        <v>256</v>
      </c>
      <c r="C71" s="136"/>
      <c r="D71" s="202">
        <f>1</f>
        <v>1</v>
      </c>
      <c r="E71" s="202">
        <v>8</v>
      </c>
      <c r="F71" s="214">
        <f t="shared" si="11"/>
        <v>8</v>
      </c>
      <c r="G71" s="128" t="s">
        <v>202</v>
      </c>
    </row>
    <row r="72" spans="1:7" s="84" customFormat="1" ht="14.25" x14ac:dyDescent="0.2">
      <c r="A72" s="130"/>
      <c r="B72" s="213" t="s">
        <v>260</v>
      </c>
      <c r="C72" s="136"/>
      <c r="D72" s="202">
        <f>1</f>
        <v>1</v>
      </c>
      <c r="E72" s="202">
        <v>8</v>
      </c>
      <c r="F72" s="214">
        <f t="shared" si="11"/>
        <v>8</v>
      </c>
      <c r="G72" s="128" t="s">
        <v>202</v>
      </c>
    </row>
    <row r="73" spans="1:7" s="84" customFormat="1" ht="14.25" x14ac:dyDescent="0.2">
      <c r="A73" s="130"/>
      <c r="B73" s="213" t="s">
        <v>261</v>
      </c>
      <c r="C73" s="136"/>
      <c r="D73" s="202">
        <f>1</f>
        <v>1</v>
      </c>
      <c r="E73" s="202">
        <v>8</v>
      </c>
      <c r="F73" s="214">
        <f t="shared" si="11"/>
        <v>8</v>
      </c>
      <c r="G73" s="128" t="s">
        <v>202</v>
      </c>
    </row>
    <row r="74" spans="1:7" s="84" customFormat="1" ht="14.25" x14ac:dyDescent="0.2">
      <c r="A74" s="130"/>
      <c r="B74" s="213" t="s">
        <v>292</v>
      </c>
      <c r="C74" s="136"/>
      <c r="D74" s="202">
        <f>1</f>
        <v>1</v>
      </c>
      <c r="E74" s="202">
        <v>3</v>
      </c>
      <c r="F74" s="214">
        <f t="shared" ref="F74:F79" si="13">+D74*E74</f>
        <v>3</v>
      </c>
      <c r="G74" s="39" t="s">
        <v>276</v>
      </c>
    </row>
    <row r="75" spans="1:7" s="84" customFormat="1" ht="14.25" x14ac:dyDescent="0.2">
      <c r="A75" s="130"/>
      <c r="B75" s="213" t="s">
        <v>293</v>
      </c>
      <c r="C75" s="136"/>
      <c r="D75" s="202">
        <f>1</f>
        <v>1</v>
      </c>
      <c r="E75" s="202">
        <v>3</v>
      </c>
      <c r="F75" s="214">
        <f t="shared" si="13"/>
        <v>3</v>
      </c>
      <c r="G75" s="39" t="s">
        <v>276</v>
      </c>
    </row>
    <row r="76" spans="1:7" s="84" customFormat="1" ht="14.25" x14ac:dyDescent="0.2">
      <c r="A76" s="130"/>
      <c r="B76" s="213" t="s">
        <v>297</v>
      </c>
      <c r="C76" s="136"/>
      <c r="D76" s="202">
        <f>1</f>
        <v>1</v>
      </c>
      <c r="E76" s="202">
        <v>3</v>
      </c>
      <c r="F76" s="214">
        <f t="shared" si="13"/>
        <v>3</v>
      </c>
      <c r="G76" s="39" t="s">
        <v>276</v>
      </c>
    </row>
    <row r="77" spans="1:7" s="84" customFormat="1" ht="14.25" x14ac:dyDescent="0.2">
      <c r="A77" s="130"/>
      <c r="B77" s="213" t="s">
        <v>294</v>
      </c>
      <c r="C77" s="136"/>
      <c r="D77" s="202">
        <f>1</f>
        <v>1</v>
      </c>
      <c r="E77" s="202">
        <v>3</v>
      </c>
      <c r="F77" s="214">
        <f t="shared" si="13"/>
        <v>3</v>
      </c>
      <c r="G77" s="39" t="s">
        <v>276</v>
      </c>
    </row>
    <row r="78" spans="1:7" s="84" customFormat="1" ht="14.25" x14ac:dyDescent="0.2">
      <c r="A78" s="130"/>
      <c r="B78" s="213" t="s">
        <v>295</v>
      </c>
      <c r="C78" s="136"/>
      <c r="D78" s="202">
        <f>1</f>
        <v>1</v>
      </c>
      <c r="E78" s="202">
        <v>3</v>
      </c>
      <c r="F78" s="214">
        <f t="shared" si="13"/>
        <v>3</v>
      </c>
      <c r="G78" s="39" t="s">
        <v>276</v>
      </c>
    </row>
    <row r="79" spans="1:7" s="84" customFormat="1" ht="14.25" x14ac:dyDescent="0.2">
      <c r="A79" s="130"/>
      <c r="B79" s="213" t="s">
        <v>296</v>
      </c>
      <c r="C79" s="136"/>
      <c r="D79" s="202">
        <f>1</f>
        <v>1</v>
      </c>
      <c r="E79" s="202">
        <v>3</v>
      </c>
      <c r="F79" s="214">
        <f t="shared" si="13"/>
        <v>3</v>
      </c>
      <c r="G79" s="39" t="s">
        <v>276</v>
      </c>
    </row>
    <row r="80" spans="1:7" ht="14.25" x14ac:dyDescent="0.2">
      <c r="A80" s="130"/>
      <c r="B80" s="137"/>
      <c r="C80" s="136"/>
      <c r="D80" s="102"/>
      <c r="E80" s="102"/>
      <c r="F80" s="138"/>
      <c r="G80" s="130"/>
    </row>
    <row r="81" spans="1:7" ht="14.25" x14ac:dyDescent="0.2">
      <c r="A81" s="143"/>
      <c r="B81" s="141"/>
      <c r="C81" s="140"/>
      <c r="D81" s="307" t="s">
        <v>129</v>
      </c>
      <c r="E81" s="308"/>
      <c r="F81" s="142">
        <f>+SUM(F62:F80)</f>
        <v>106</v>
      </c>
      <c r="G81" s="143"/>
    </row>
    <row r="82" spans="1:7" ht="15.75" x14ac:dyDescent="0.25">
      <c r="A82" s="43"/>
      <c r="B82" s="56" t="s">
        <v>35</v>
      </c>
      <c r="C82" s="106"/>
      <c r="D82" s="109"/>
      <c r="E82" s="109"/>
      <c r="F82" s="107"/>
      <c r="G82" s="43"/>
    </row>
    <row r="83" spans="1:7" ht="37.5" customHeight="1" x14ac:dyDescent="0.2">
      <c r="A83" s="130">
        <v>4</v>
      </c>
      <c r="B83" s="139" t="s">
        <v>218</v>
      </c>
      <c r="C83" s="136"/>
      <c r="D83" s="102"/>
      <c r="E83" s="102"/>
      <c r="F83" s="138"/>
      <c r="G83" s="130"/>
    </row>
    <row r="84" spans="1:7" s="198" customFormat="1" ht="28.5" x14ac:dyDescent="0.2">
      <c r="A84" s="81"/>
      <c r="B84" s="137" t="s">
        <v>252</v>
      </c>
      <c r="C84" s="240"/>
      <c r="D84" s="102">
        <f>1</f>
        <v>1</v>
      </c>
      <c r="E84" s="102">
        <v>8</v>
      </c>
      <c r="F84" s="138">
        <f t="shared" ref="F84:F100" si="14">+D84*E84</f>
        <v>8</v>
      </c>
      <c r="G84" s="244" t="s">
        <v>362</v>
      </c>
    </row>
    <row r="85" spans="1:7" s="198" customFormat="1" ht="28.5" x14ac:dyDescent="0.2">
      <c r="A85" s="81"/>
      <c r="B85" s="137" t="s">
        <v>262</v>
      </c>
      <c r="C85" s="240"/>
      <c r="D85" s="102">
        <f>1</f>
        <v>1</v>
      </c>
      <c r="E85" s="102">
        <v>8</v>
      </c>
      <c r="F85" s="138">
        <f t="shared" si="14"/>
        <v>8</v>
      </c>
      <c r="G85" s="244" t="s">
        <v>362</v>
      </c>
    </row>
    <row r="86" spans="1:7" s="198" customFormat="1" ht="28.5" x14ac:dyDescent="0.2">
      <c r="A86" s="81"/>
      <c r="B86" s="137" t="s">
        <v>253</v>
      </c>
      <c r="C86" s="240"/>
      <c r="D86" s="102">
        <f>1</f>
        <v>1</v>
      </c>
      <c r="E86" s="102">
        <v>8</v>
      </c>
      <c r="F86" s="138">
        <f t="shared" si="14"/>
        <v>8</v>
      </c>
      <c r="G86" s="244" t="s">
        <v>362</v>
      </c>
    </row>
    <row r="87" spans="1:7" s="198" customFormat="1" ht="28.5" x14ac:dyDescent="0.2">
      <c r="A87" s="81"/>
      <c r="B87" s="137" t="s">
        <v>257</v>
      </c>
      <c r="C87" s="240"/>
      <c r="D87" s="102">
        <f>1</f>
        <v>1</v>
      </c>
      <c r="E87" s="102">
        <v>8</v>
      </c>
      <c r="F87" s="138">
        <f t="shared" si="14"/>
        <v>8</v>
      </c>
      <c r="G87" s="244" t="s">
        <v>362</v>
      </c>
    </row>
    <row r="88" spans="1:7" s="198" customFormat="1" ht="28.5" x14ac:dyDescent="0.2">
      <c r="A88" s="81"/>
      <c r="B88" s="137" t="s">
        <v>258</v>
      </c>
      <c r="C88" s="240"/>
      <c r="D88" s="102">
        <f>1</f>
        <v>1</v>
      </c>
      <c r="E88" s="102">
        <v>8</v>
      </c>
      <c r="F88" s="138">
        <f t="shared" si="14"/>
        <v>8</v>
      </c>
      <c r="G88" s="244" t="s">
        <v>362</v>
      </c>
    </row>
    <row r="89" spans="1:7" s="198" customFormat="1" ht="28.5" x14ac:dyDescent="0.2">
      <c r="A89" s="81"/>
      <c r="B89" s="137" t="s">
        <v>259</v>
      </c>
      <c r="C89" s="240"/>
      <c r="D89" s="102">
        <f>1</f>
        <v>1</v>
      </c>
      <c r="E89" s="102">
        <v>8</v>
      </c>
      <c r="F89" s="138">
        <f t="shared" si="14"/>
        <v>8</v>
      </c>
      <c r="G89" s="244" t="s">
        <v>362</v>
      </c>
    </row>
    <row r="90" spans="1:7" s="198" customFormat="1" ht="28.5" x14ac:dyDescent="0.2">
      <c r="A90" s="81"/>
      <c r="B90" s="137" t="s">
        <v>254</v>
      </c>
      <c r="C90" s="240"/>
      <c r="D90" s="102">
        <f>1</f>
        <v>1</v>
      </c>
      <c r="E90" s="102">
        <v>8</v>
      </c>
      <c r="F90" s="138">
        <f t="shared" si="14"/>
        <v>8</v>
      </c>
      <c r="G90" s="244" t="s">
        <v>362</v>
      </c>
    </row>
    <row r="91" spans="1:7" s="198" customFormat="1" ht="28.5" x14ac:dyDescent="0.2">
      <c r="A91" s="81"/>
      <c r="B91" s="137" t="s">
        <v>255</v>
      </c>
      <c r="C91" s="240"/>
      <c r="D91" s="102">
        <f>1</f>
        <v>1</v>
      </c>
      <c r="E91" s="102">
        <v>8</v>
      </c>
      <c r="F91" s="138">
        <f t="shared" si="14"/>
        <v>8</v>
      </c>
      <c r="G91" s="244" t="s">
        <v>362</v>
      </c>
    </row>
    <row r="92" spans="1:7" s="198" customFormat="1" ht="28.5" x14ac:dyDescent="0.2">
      <c r="A92" s="81"/>
      <c r="B92" s="137" t="s">
        <v>256</v>
      </c>
      <c r="C92" s="240"/>
      <c r="D92" s="102">
        <f>1</f>
        <v>1</v>
      </c>
      <c r="E92" s="102">
        <v>8</v>
      </c>
      <c r="F92" s="138">
        <f t="shared" si="14"/>
        <v>8</v>
      </c>
      <c r="G92" s="244" t="s">
        <v>362</v>
      </c>
    </row>
    <row r="93" spans="1:7" s="198" customFormat="1" ht="28.5" x14ac:dyDescent="0.2">
      <c r="A93" s="81"/>
      <c r="B93" s="137" t="s">
        <v>260</v>
      </c>
      <c r="C93" s="240"/>
      <c r="D93" s="102">
        <f>1</f>
        <v>1</v>
      </c>
      <c r="E93" s="102">
        <v>8</v>
      </c>
      <c r="F93" s="138">
        <f t="shared" si="14"/>
        <v>8</v>
      </c>
      <c r="G93" s="244" t="s">
        <v>362</v>
      </c>
    </row>
    <row r="94" spans="1:7" s="198" customFormat="1" ht="28.5" x14ac:dyDescent="0.2">
      <c r="A94" s="81"/>
      <c r="B94" s="137" t="s">
        <v>261</v>
      </c>
      <c r="C94" s="240"/>
      <c r="D94" s="102">
        <f>1</f>
        <v>1</v>
      </c>
      <c r="E94" s="102">
        <v>8</v>
      </c>
      <c r="F94" s="138">
        <f t="shared" si="14"/>
        <v>8</v>
      </c>
      <c r="G94" s="244" t="s">
        <v>362</v>
      </c>
    </row>
    <row r="95" spans="1:7" s="198" customFormat="1" ht="14.25" x14ac:dyDescent="0.2">
      <c r="A95" s="81"/>
      <c r="B95" s="137" t="s">
        <v>292</v>
      </c>
      <c r="C95" s="240"/>
      <c r="D95" s="102">
        <f>1</f>
        <v>1</v>
      </c>
      <c r="E95" s="102">
        <v>3</v>
      </c>
      <c r="F95" s="138">
        <f t="shared" si="14"/>
        <v>3</v>
      </c>
      <c r="G95" s="244" t="s">
        <v>362</v>
      </c>
    </row>
    <row r="96" spans="1:7" s="198" customFormat="1" ht="14.25" x14ac:dyDescent="0.2">
      <c r="A96" s="81"/>
      <c r="B96" s="137" t="s">
        <v>293</v>
      </c>
      <c r="C96" s="240"/>
      <c r="D96" s="102">
        <f>1</f>
        <v>1</v>
      </c>
      <c r="E96" s="102">
        <v>3</v>
      </c>
      <c r="F96" s="138">
        <f t="shared" si="14"/>
        <v>3</v>
      </c>
      <c r="G96" s="244" t="s">
        <v>362</v>
      </c>
    </row>
    <row r="97" spans="1:9" s="198" customFormat="1" ht="14.25" x14ac:dyDescent="0.2">
      <c r="A97" s="81"/>
      <c r="B97" s="137" t="s">
        <v>297</v>
      </c>
      <c r="C97" s="240"/>
      <c r="D97" s="102">
        <f>1</f>
        <v>1</v>
      </c>
      <c r="E97" s="102">
        <v>3</v>
      </c>
      <c r="F97" s="138">
        <f t="shared" si="14"/>
        <v>3</v>
      </c>
      <c r="G97" s="244" t="s">
        <v>362</v>
      </c>
    </row>
    <row r="98" spans="1:9" s="198" customFormat="1" ht="14.25" x14ac:dyDescent="0.2">
      <c r="A98" s="81"/>
      <c r="B98" s="137" t="s">
        <v>294</v>
      </c>
      <c r="C98" s="240"/>
      <c r="D98" s="102">
        <f>1</f>
        <v>1</v>
      </c>
      <c r="E98" s="102">
        <v>3</v>
      </c>
      <c r="F98" s="138">
        <f t="shared" si="14"/>
        <v>3</v>
      </c>
      <c r="G98" s="244" t="s">
        <v>362</v>
      </c>
      <c r="I98" s="250">
        <f>+MB!F488</f>
        <v>85</v>
      </c>
    </row>
    <row r="99" spans="1:9" s="198" customFormat="1" ht="14.25" x14ac:dyDescent="0.2">
      <c r="A99" s="81"/>
      <c r="B99" s="137" t="s">
        <v>295</v>
      </c>
      <c r="C99" s="240"/>
      <c r="D99" s="102">
        <f>1</f>
        <v>1</v>
      </c>
      <c r="E99" s="102">
        <v>3</v>
      </c>
      <c r="F99" s="138">
        <f t="shared" si="14"/>
        <v>3</v>
      </c>
      <c r="G99" s="244" t="s">
        <v>362</v>
      </c>
    </row>
    <row r="100" spans="1:9" s="198" customFormat="1" ht="14.25" x14ac:dyDescent="0.2">
      <c r="A100" s="81"/>
      <c r="B100" s="137" t="s">
        <v>296</v>
      </c>
      <c r="C100" s="240"/>
      <c r="D100" s="102">
        <f>1</f>
        <v>1</v>
      </c>
      <c r="E100" s="102">
        <v>3</v>
      </c>
      <c r="F100" s="138">
        <f t="shared" si="14"/>
        <v>3</v>
      </c>
      <c r="G100" s="244" t="s">
        <v>362</v>
      </c>
    </row>
    <row r="101" spans="1:9" ht="14.25" x14ac:dyDescent="0.2">
      <c r="A101" s="130"/>
      <c r="B101" s="137"/>
      <c r="C101" s="136"/>
      <c r="D101" s="102"/>
      <c r="E101" s="102"/>
      <c r="F101" s="138"/>
      <c r="G101" s="130"/>
    </row>
    <row r="102" spans="1:9" ht="14.25" x14ac:dyDescent="0.2">
      <c r="A102" s="143"/>
      <c r="B102" s="141"/>
      <c r="C102" s="140"/>
      <c r="D102" s="307" t="s">
        <v>129</v>
      </c>
      <c r="E102" s="308"/>
      <c r="F102" s="142">
        <f>+SUM(F83:F101)</f>
        <v>106</v>
      </c>
      <c r="G102" s="143"/>
    </row>
    <row r="103" spans="1:9" ht="14.25" hidden="1" customHeight="1" x14ac:dyDescent="0.2">
      <c r="A103" s="130"/>
      <c r="B103" s="137"/>
      <c r="C103" s="136"/>
      <c r="D103" s="102"/>
      <c r="E103" s="102"/>
      <c r="F103" s="138"/>
      <c r="G103" s="130"/>
    </row>
    <row r="104" spans="1:9" ht="51" hidden="1" customHeight="1" x14ac:dyDescent="0.2">
      <c r="A104" s="130">
        <v>5</v>
      </c>
      <c r="B104" s="139" t="s">
        <v>219</v>
      </c>
      <c r="C104" s="136"/>
      <c r="D104" s="102"/>
      <c r="E104" s="102"/>
      <c r="F104" s="138"/>
      <c r="G104" s="130"/>
    </row>
    <row r="105" spans="1:9" ht="14.25" hidden="1" customHeight="1" x14ac:dyDescent="0.2">
      <c r="A105" s="130"/>
      <c r="B105" s="137"/>
      <c r="C105" s="136"/>
      <c r="D105" s="102"/>
      <c r="E105" s="102"/>
      <c r="F105" s="138"/>
      <c r="G105" s="130"/>
    </row>
    <row r="106" spans="1:9" ht="14.25" hidden="1" customHeight="1" x14ac:dyDescent="0.2">
      <c r="A106" s="143"/>
      <c r="B106" s="141"/>
      <c r="C106" s="140"/>
      <c r="D106" s="307" t="s">
        <v>129</v>
      </c>
      <c r="E106" s="308"/>
      <c r="F106" s="142">
        <f>+SUM(F104:F105)</f>
        <v>0</v>
      </c>
      <c r="G106" s="143"/>
    </row>
    <row r="107" spans="1:9" x14ac:dyDescent="0.2">
      <c r="A107" s="149"/>
      <c r="B107" s="134"/>
      <c r="C107" s="135"/>
      <c r="D107" s="105"/>
      <c r="E107" s="105"/>
      <c r="F107" s="105"/>
      <c r="G107" s="105"/>
    </row>
    <row r="108" spans="1:9" ht="31.5" customHeight="1" x14ac:dyDescent="0.2">
      <c r="A108" s="104">
        <v>6</v>
      </c>
      <c r="B108" s="34" t="s">
        <v>251</v>
      </c>
      <c r="C108" s="49" t="s">
        <v>130</v>
      </c>
      <c r="D108" s="43"/>
      <c r="E108" s="43"/>
      <c r="F108" s="43"/>
      <c r="G108" s="43"/>
    </row>
    <row r="109" spans="1:9" ht="42.75" x14ac:dyDescent="0.2">
      <c r="A109" s="43"/>
      <c r="B109" s="34" t="s">
        <v>4</v>
      </c>
      <c r="C109" s="33"/>
      <c r="D109" s="38">
        <v>24.4</v>
      </c>
      <c r="E109" s="38">
        <v>10</v>
      </c>
      <c r="F109" s="38">
        <f>D109*E109</f>
        <v>244</v>
      </c>
      <c r="G109" s="43"/>
    </row>
    <row r="110" spans="1:9" ht="42.75" x14ac:dyDescent="0.2">
      <c r="A110" s="43"/>
      <c r="B110" s="34" t="s">
        <v>131</v>
      </c>
      <c r="C110" s="33"/>
      <c r="D110" s="38">
        <v>7.8</v>
      </c>
      <c r="E110" s="38">
        <v>8</v>
      </c>
      <c r="F110" s="38">
        <f t="shared" ref="F110:F112" si="15">D110*E110</f>
        <v>62.4</v>
      </c>
      <c r="G110" s="43"/>
    </row>
    <row r="111" spans="1:9" ht="42.75" x14ac:dyDescent="0.2">
      <c r="A111" s="43"/>
      <c r="B111" s="34" t="s">
        <v>3</v>
      </c>
      <c r="C111" s="33"/>
      <c r="D111" s="38">
        <v>24.7</v>
      </c>
      <c r="E111" s="38">
        <v>5</v>
      </c>
      <c r="F111" s="38">
        <f t="shared" si="15"/>
        <v>123.5</v>
      </c>
      <c r="G111" s="39" t="s">
        <v>1</v>
      </c>
    </row>
    <row r="112" spans="1:9" ht="42.75" x14ac:dyDescent="0.2">
      <c r="A112" s="43"/>
      <c r="B112" s="34" t="s">
        <v>17</v>
      </c>
      <c r="C112" s="33"/>
      <c r="D112" s="38">
        <v>24.7</v>
      </c>
      <c r="E112" s="38">
        <v>2</v>
      </c>
      <c r="F112" s="38">
        <f t="shared" si="15"/>
        <v>49.4</v>
      </c>
      <c r="G112" s="39" t="s">
        <v>2</v>
      </c>
    </row>
    <row r="113" spans="1:7" ht="42.75" x14ac:dyDescent="0.2">
      <c r="A113" s="43"/>
      <c r="B113" s="34" t="s">
        <v>26</v>
      </c>
      <c r="C113" s="33"/>
      <c r="D113" s="38">
        <v>7.8</v>
      </c>
      <c r="E113" s="38">
        <v>16</v>
      </c>
      <c r="F113" s="38">
        <f t="shared" ref="F113:F114" si="16">D113*E113</f>
        <v>124.8</v>
      </c>
      <c r="G113" s="39" t="s">
        <v>2</v>
      </c>
    </row>
    <row r="114" spans="1:7" ht="42.75" x14ac:dyDescent="0.2">
      <c r="A114" s="43"/>
      <c r="B114" s="34" t="s">
        <v>82</v>
      </c>
      <c r="C114" s="33"/>
      <c r="D114" s="38">
        <v>24.7</v>
      </c>
      <c r="E114" s="38">
        <v>11</v>
      </c>
      <c r="F114" s="38">
        <f t="shared" si="16"/>
        <v>271.7</v>
      </c>
      <c r="G114" s="39" t="s">
        <v>80</v>
      </c>
    </row>
    <row r="115" spans="1:7" ht="28.5" x14ac:dyDescent="0.2">
      <c r="A115" s="43"/>
      <c r="B115" s="34" t="s">
        <v>83</v>
      </c>
      <c r="C115" s="33"/>
      <c r="D115" s="38">
        <v>7.8</v>
      </c>
      <c r="E115" s="38">
        <v>2</v>
      </c>
      <c r="F115" s="38">
        <f t="shared" ref="F115:F116" si="17">D115*E115</f>
        <v>15.6</v>
      </c>
      <c r="G115" s="39" t="s">
        <v>80</v>
      </c>
    </row>
    <row r="116" spans="1:7" ht="42.75" x14ac:dyDescent="0.2">
      <c r="A116" s="43"/>
      <c r="B116" s="34" t="s">
        <v>180</v>
      </c>
      <c r="C116" s="33"/>
      <c r="D116" s="38">
        <v>24.7</v>
      </c>
      <c r="E116" s="38">
        <v>4</v>
      </c>
      <c r="F116" s="38">
        <f t="shared" si="17"/>
        <v>98.8</v>
      </c>
      <c r="G116" s="39" t="s">
        <v>177</v>
      </c>
    </row>
    <row r="117" spans="1:7" ht="28.5" x14ac:dyDescent="0.2">
      <c r="A117" s="43"/>
      <c r="B117" s="34" t="s">
        <v>178</v>
      </c>
      <c r="C117" s="33"/>
      <c r="D117" s="38">
        <v>7.8</v>
      </c>
      <c r="E117" s="38">
        <v>6</v>
      </c>
      <c r="F117" s="38">
        <f t="shared" ref="F117" si="18">D117*E117</f>
        <v>46.8</v>
      </c>
      <c r="G117" s="39" t="s">
        <v>177</v>
      </c>
    </row>
    <row r="118" spans="1:7" ht="42.75" x14ac:dyDescent="0.2">
      <c r="A118" s="43"/>
      <c r="B118" s="34" t="s">
        <v>283</v>
      </c>
      <c r="C118" s="33"/>
      <c r="D118" s="38">
        <v>24.4</v>
      </c>
      <c r="E118" s="38">
        <v>4</v>
      </c>
      <c r="F118" s="38">
        <f>D118*E118</f>
        <v>97.6</v>
      </c>
      <c r="G118" s="39" t="s">
        <v>276</v>
      </c>
    </row>
    <row r="119" spans="1:7" ht="14.25" x14ac:dyDescent="0.2">
      <c r="A119" s="43"/>
      <c r="B119" s="40"/>
      <c r="C119" s="50"/>
      <c r="D119" s="51"/>
      <c r="E119" s="52"/>
      <c r="F119" s="41"/>
      <c r="G119" s="42"/>
    </row>
    <row r="120" spans="1:7" ht="14.25" x14ac:dyDescent="0.2">
      <c r="A120" s="127"/>
      <c r="B120" s="44"/>
      <c r="C120" s="44"/>
      <c r="D120" s="309" t="s">
        <v>129</v>
      </c>
      <c r="E120" s="310"/>
      <c r="F120" s="45">
        <f>SUM(F108:F119)</f>
        <v>1134.5999999999999</v>
      </c>
      <c r="G120" s="127"/>
    </row>
    <row r="121" spans="1:7" s="84" customFormat="1" ht="14.25" x14ac:dyDescent="0.2">
      <c r="A121" s="130"/>
      <c r="B121" s="137"/>
      <c r="C121" s="136"/>
      <c r="D121" s="102"/>
      <c r="E121" s="102"/>
      <c r="F121" s="138"/>
      <c r="G121" s="130"/>
    </row>
    <row r="122" spans="1:7" s="84" customFormat="1" ht="33.75" customHeight="1" x14ac:dyDescent="0.2">
      <c r="A122" s="130">
        <v>18</v>
      </c>
      <c r="B122" s="139" t="s">
        <v>220</v>
      </c>
      <c r="C122" s="136"/>
      <c r="D122" s="202"/>
      <c r="E122" s="202"/>
      <c r="F122" s="214"/>
      <c r="G122" s="130"/>
    </row>
    <row r="123" spans="1:7" s="84" customFormat="1" ht="14.25" x14ac:dyDescent="0.2">
      <c r="A123" s="130"/>
      <c r="B123" s="213" t="s">
        <v>259</v>
      </c>
      <c r="C123" s="136"/>
      <c r="D123" s="202">
        <f>1</f>
        <v>1</v>
      </c>
      <c r="E123" s="202">
        <v>8</v>
      </c>
      <c r="F123" s="214">
        <f t="shared" ref="F123:F125" si="19">+D123*E123</f>
        <v>8</v>
      </c>
      <c r="G123" s="128" t="s">
        <v>202</v>
      </c>
    </row>
    <row r="124" spans="1:7" s="84" customFormat="1" ht="14.25" x14ac:dyDescent="0.2">
      <c r="A124" s="130"/>
      <c r="B124" s="213" t="s">
        <v>260</v>
      </c>
      <c r="C124" s="136"/>
      <c r="D124" s="202">
        <f>1</f>
        <v>1</v>
      </c>
      <c r="E124" s="202">
        <v>8</v>
      </c>
      <c r="F124" s="214">
        <f t="shared" si="19"/>
        <v>8</v>
      </c>
      <c r="G124" s="128" t="s">
        <v>202</v>
      </c>
    </row>
    <row r="125" spans="1:7" s="84" customFormat="1" ht="14.25" x14ac:dyDescent="0.2">
      <c r="A125" s="130"/>
      <c r="B125" s="213" t="s">
        <v>261</v>
      </c>
      <c r="C125" s="136"/>
      <c r="D125" s="202">
        <f>1</f>
        <v>1</v>
      </c>
      <c r="E125" s="202">
        <v>8</v>
      </c>
      <c r="F125" s="214">
        <f t="shared" si="19"/>
        <v>8</v>
      </c>
      <c r="G125" s="128" t="s">
        <v>202</v>
      </c>
    </row>
    <row r="126" spans="1:7" s="84" customFormat="1" ht="14.25" x14ac:dyDescent="0.2">
      <c r="A126" s="130"/>
      <c r="B126" s="213" t="s">
        <v>289</v>
      </c>
      <c r="C126" s="136"/>
      <c r="D126" s="202">
        <f>1</f>
        <v>1</v>
      </c>
      <c r="E126" s="202">
        <v>3</v>
      </c>
      <c r="F126" s="214">
        <f t="shared" ref="F126:F128" si="20">+D126*E126</f>
        <v>3</v>
      </c>
      <c r="G126" s="39" t="s">
        <v>276</v>
      </c>
    </row>
    <row r="127" spans="1:7" s="84" customFormat="1" ht="14.25" x14ac:dyDescent="0.2">
      <c r="A127" s="130"/>
      <c r="B127" s="213" t="s">
        <v>290</v>
      </c>
      <c r="C127" s="136"/>
      <c r="D127" s="202">
        <f>1</f>
        <v>1</v>
      </c>
      <c r="E127" s="202">
        <v>3</v>
      </c>
      <c r="F127" s="214">
        <f t="shared" si="20"/>
        <v>3</v>
      </c>
      <c r="G127" s="39" t="s">
        <v>276</v>
      </c>
    </row>
    <row r="128" spans="1:7" s="84" customFormat="1" ht="14.25" x14ac:dyDescent="0.2">
      <c r="A128" s="130"/>
      <c r="B128" s="213" t="s">
        <v>291</v>
      </c>
      <c r="C128" s="136"/>
      <c r="D128" s="202">
        <f>1</f>
        <v>1</v>
      </c>
      <c r="E128" s="202">
        <v>3</v>
      </c>
      <c r="F128" s="214">
        <f t="shared" si="20"/>
        <v>3</v>
      </c>
      <c r="G128" s="39" t="s">
        <v>276</v>
      </c>
    </row>
    <row r="129" spans="1:7" s="84" customFormat="1" ht="14.25" x14ac:dyDescent="0.2">
      <c r="A129" s="130"/>
      <c r="B129" s="213" t="s">
        <v>345</v>
      </c>
      <c r="C129" s="136"/>
      <c r="D129" s="202">
        <f>1</f>
        <v>1</v>
      </c>
      <c r="E129" s="202">
        <v>6</v>
      </c>
      <c r="F129" s="214">
        <f t="shared" ref="F129:F131" si="21">+D129*E129</f>
        <v>6</v>
      </c>
      <c r="G129" s="39" t="s">
        <v>331</v>
      </c>
    </row>
    <row r="130" spans="1:7" s="84" customFormat="1" ht="14.25" x14ac:dyDescent="0.2">
      <c r="A130" s="130"/>
      <c r="B130" s="213" t="s">
        <v>349</v>
      </c>
      <c r="C130" s="136"/>
      <c r="D130" s="202">
        <f>1</f>
        <v>1</v>
      </c>
      <c r="E130" s="202">
        <v>6</v>
      </c>
      <c r="F130" s="214">
        <f t="shared" si="21"/>
        <v>6</v>
      </c>
      <c r="G130" s="39" t="s">
        <v>331</v>
      </c>
    </row>
    <row r="131" spans="1:7" s="84" customFormat="1" ht="14.25" x14ac:dyDescent="0.2">
      <c r="A131" s="130"/>
      <c r="B131" s="213" t="s">
        <v>342</v>
      </c>
      <c r="C131" s="136"/>
      <c r="D131" s="202">
        <f>1</f>
        <v>1</v>
      </c>
      <c r="E131" s="202">
        <v>6</v>
      </c>
      <c r="F131" s="214">
        <f t="shared" si="21"/>
        <v>6</v>
      </c>
      <c r="G131" s="39" t="s">
        <v>331</v>
      </c>
    </row>
    <row r="132" spans="1:7" ht="14.25" x14ac:dyDescent="0.2">
      <c r="A132" s="130"/>
      <c r="B132" s="137"/>
      <c r="C132" s="136"/>
      <c r="D132" s="102"/>
      <c r="E132" s="102"/>
      <c r="F132" s="138"/>
      <c r="G132" s="130"/>
    </row>
    <row r="133" spans="1:7" ht="14.25" x14ac:dyDescent="0.2">
      <c r="A133" s="143"/>
      <c r="B133" s="141"/>
      <c r="C133" s="140"/>
      <c r="D133" s="307" t="s">
        <v>129</v>
      </c>
      <c r="E133" s="308"/>
      <c r="F133" s="142">
        <f>+SUM(F122:F132)</f>
        <v>51</v>
      </c>
      <c r="G133" s="143"/>
    </row>
    <row r="134" spans="1:7" ht="15.75" x14ac:dyDescent="0.25">
      <c r="A134" s="43"/>
      <c r="B134" s="56" t="s">
        <v>35</v>
      </c>
      <c r="C134" s="106"/>
      <c r="D134" s="109"/>
      <c r="E134" s="109"/>
      <c r="F134" s="107"/>
      <c r="G134" s="43"/>
    </row>
    <row r="135" spans="1:7" s="84" customFormat="1" ht="33.75" customHeight="1" x14ac:dyDescent="0.2">
      <c r="A135" s="130">
        <v>18</v>
      </c>
      <c r="B135" s="139" t="s">
        <v>220</v>
      </c>
      <c r="C135" s="136"/>
      <c r="D135" s="202"/>
      <c r="E135" s="202"/>
      <c r="F135" s="214"/>
      <c r="G135" s="130"/>
    </row>
    <row r="136" spans="1:7" s="198" customFormat="1" ht="20.25" customHeight="1" x14ac:dyDescent="0.2">
      <c r="A136" s="81"/>
      <c r="B136" s="137" t="s">
        <v>259</v>
      </c>
      <c r="C136" s="240"/>
      <c r="D136" s="102">
        <f>1</f>
        <v>1</v>
      </c>
      <c r="E136" s="102">
        <v>8</v>
      </c>
      <c r="F136" s="138">
        <f t="shared" ref="F136:F144" si="22">+D136*E136</f>
        <v>8</v>
      </c>
      <c r="G136" s="244" t="s">
        <v>362</v>
      </c>
    </row>
    <row r="137" spans="1:7" s="198" customFormat="1" ht="20.25" customHeight="1" x14ac:dyDescent="0.2">
      <c r="A137" s="81"/>
      <c r="B137" s="137" t="s">
        <v>260</v>
      </c>
      <c r="C137" s="240"/>
      <c r="D137" s="102">
        <f>1</f>
        <v>1</v>
      </c>
      <c r="E137" s="102">
        <v>8</v>
      </c>
      <c r="F137" s="138">
        <f t="shared" si="22"/>
        <v>8</v>
      </c>
      <c r="G137" s="244" t="s">
        <v>362</v>
      </c>
    </row>
    <row r="138" spans="1:7" s="198" customFormat="1" ht="20.25" customHeight="1" x14ac:dyDescent="0.2">
      <c r="A138" s="81"/>
      <c r="B138" s="137" t="s">
        <v>261</v>
      </c>
      <c r="C138" s="240"/>
      <c r="D138" s="102">
        <f>1</f>
        <v>1</v>
      </c>
      <c r="E138" s="102">
        <v>8</v>
      </c>
      <c r="F138" s="138">
        <f t="shared" si="22"/>
        <v>8</v>
      </c>
      <c r="G138" s="244" t="s">
        <v>362</v>
      </c>
    </row>
    <row r="139" spans="1:7" s="198" customFormat="1" ht="20.25" customHeight="1" x14ac:dyDescent="0.2">
      <c r="A139" s="81"/>
      <c r="B139" s="137" t="s">
        <v>289</v>
      </c>
      <c r="C139" s="240"/>
      <c r="D139" s="102">
        <f>1</f>
        <v>1</v>
      </c>
      <c r="E139" s="102">
        <v>3</v>
      </c>
      <c r="F139" s="138">
        <f t="shared" si="22"/>
        <v>3</v>
      </c>
      <c r="G139" s="244" t="s">
        <v>362</v>
      </c>
    </row>
    <row r="140" spans="1:7" s="198" customFormat="1" ht="20.25" customHeight="1" x14ac:dyDescent="0.2">
      <c r="A140" s="81"/>
      <c r="B140" s="137" t="s">
        <v>290</v>
      </c>
      <c r="C140" s="240"/>
      <c r="D140" s="102">
        <f>1</f>
        <v>1</v>
      </c>
      <c r="E140" s="102">
        <v>3</v>
      </c>
      <c r="F140" s="138">
        <f t="shared" si="22"/>
        <v>3</v>
      </c>
      <c r="G140" s="244" t="s">
        <v>362</v>
      </c>
    </row>
    <row r="141" spans="1:7" s="198" customFormat="1" ht="20.25" customHeight="1" x14ac:dyDescent="0.2">
      <c r="A141" s="81"/>
      <c r="B141" s="137" t="s">
        <v>291</v>
      </c>
      <c r="C141" s="240"/>
      <c r="D141" s="102">
        <f>1</f>
        <v>1</v>
      </c>
      <c r="E141" s="102">
        <v>3</v>
      </c>
      <c r="F141" s="138">
        <f t="shared" si="22"/>
        <v>3</v>
      </c>
      <c r="G141" s="244" t="s">
        <v>362</v>
      </c>
    </row>
    <row r="142" spans="1:7" s="198" customFormat="1" ht="20.25" customHeight="1" x14ac:dyDescent="0.2">
      <c r="A142" s="81"/>
      <c r="B142" s="137" t="s">
        <v>345</v>
      </c>
      <c r="C142" s="240"/>
      <c r="D142" s="102">
        <f>1</f>
        <v>1</v>
      </c>
      <c r="E142" s="102">
        <v>6</v>
      </c>
      <c r="F142" s="138">
        <f t="shared" si="22"/>
        <v>6</v>
      </c>
      <c r="G142" s="244" t="s">
        <v>362</v>
      </c>
    </row>
    <row r="143" spans="1:7" s="198" customFormat="1" ht="20.25" customHeight="1" x14ac:dyDescent="0.2">
      <c r="A143" s="81"/>
      <c r="B143" s="137" t="s">
        <v>349</v>
      </c>
      <c r="C143" s="240"/>
      <c r="D143" s="102">
        <f>1</f>
        <v>1</v>
      </c>
      <c r="E143" s="102">
        <v>6</v>
      </c>
      <c r="F143" s="138">
        <f t="shared" si="22"/>
        <v>6</v>
      </c>
      <c r="G143" s="244" t="s">
        <v>362</v>
      </c>
    </row>
    <row r="144" spans="1:7" s="198" customFormat="1" ht="20.25" customHeight="1" x14ac:dyDescent="0.2">
      <c r="A144" s="81"/>
      <c r="B144" s="137" t="s">
        <v>342</v>
      </c>
      <c r="C144" s="240"/>
      <c r="D144" s="102">
        <f>1</f>
        <v>1</v>
      </c>
      <c r="E144" s="102">
        <v>6</v>
      </c>
      <c r="F144" s="138">
        <f t="shared" si="22"/>
        <v>6</v>
      </c>
      <c r="G144" s="244" t="s">
        <v>362</v>
      </c>
    </row>
    <row r="145" spans="1:7" ht="14.25" x14ac:dyDescent="0.2">
      <c r="A145" s="130"/>
      <c r="B145" s="137"/>
      <c r="C145" s="136"/>
      <c r="D145" s="102"/>
      <c r="E145" s="102"/>
      <c r="F145" s="138"/>
      <c r="G145" s="130"/>
    </row>
    <row r="146" spans="1:7" ht="14.25" x14ac:dyDescent="0.2">
      <c r="A146" s="143"/>
      <c r="B146" s="141"/>
      <c r="C146" s="140"/>
      <c r="D146" s="307" t="s">
        <v>129</v>
      </c>
      <c r="E146" s="308"/>
      <c r="F146" s="142">
        <f>+SUM(F135:F145)</f>
        <v>51</v>
      </c>
      <c r="G146" s="143"/>
    </row>
    <row r="147" spans="1:7" ht="12.75" hidden="1" customHeight="1" x14ac:dyDescent="0.2">
      <c r="A147" s="149"/>
      <c r="B147" s="134"/>
      <c r="C147" s="135"/>
      <c r="D147" s="105"/>
      <c r="E147" s="105"/>
      <c r="F147" s="105"/>
      <c r="G147" s="105"/>
    </row>
    <row r="148" spans="1:7" s="84" customFormat="1" ht="38.25" hidden="1" customHeight="1" x14ac:dyDescent="0.2">
      <c r="A148" s="130">
        <v>19</v>
      </c>
      <c r="B148" s="139" t="s">
        <v>221</v>
      </c>
      <c r="C148" s="136"/>
      <c r="D148" s="102"/>
      <c r="E148" s="102"/>
      <c r="F148" s="138"/>
      <c r="G148" s="130"/>
    </row>
    <row r="149" spans="1:7" ht="14.25" hidden="1" customHeight="1" x14ac:dyDescent="0.2">
      <c r="A149" s="130"/>
      <c r="B149" s="137"/>
      <c r="C149" s="136"/>
      <c r="D149" s="102"/>
      <c r="E149" s="102"/>
      <c r="F149" s="138"/>
      <c r="G149" s="130"/>
    </row>
    <row r="150" spans="1:7" ht="14.25" hidden="1" customHeight="1" x14ac:dyDescent="0.2">
      <c r="A150" s="130"/>
      <c r="B150" s="137"/>
      <c r="C150" s="136"/>
      <c r="D150" s="102"/>
      <c r="E150" s="102"/>
      <c r="F150" s="138"/>
      <c r="G150" s="130"/>
    </row>
    <row r="151" spans="1:7" ht="14.25" hidden="1" customHeight="1" x14ac:dyDescent="0.2">
      <c r="A151" s="143"/>
      <c r="B151" s="141"/>
      <c r="C151" s="140"/>
      <c r="D151" s="307" t="s">
        <v>129</v>
      </c>
      <c r="E151" s="308"/>
      <c r="F151" s="142">
        <f>+SUM(F148:F150)</f>
        <v>0</v>
      </c>
      <c r="G151" s="143"/>
    </row>
    <row r="152" spans="1:7" ht="12.75" hidden="1" customHeight="1" x14ac:dyDescent="0.2">
      <c r="A152" s="149"/>
      <c r="B152" s="134"/>
      <c r="C152" s="135"/>
      <c r="D152" s="105"/>
      <c r="E152" s="105"/>
      <c r="F152" s="105"/>
      <c r="G152" s="105"/>
    </row>
    <row r="153" spans="1:7" s="84" customFormat="1" ht="38.25" hidden="1" customHeight="1" x14ac:dyDescent="0.2">
      <c r="A153" s="130">
        <v>20</v>
      </c>
      <c r="B153" s="139" t="s">
        <v>222</v>
      </c>
      <c r="C153" s="136"/>
      <c r="D153" s="102"/>
      <c r="E153" s="102"/>
      <c r="F153" s="138"/>
      <c r="G153" s="130"/>
    </row>
    <row r="154" spans="1:7" ht="14.25" hidden="1" customHeight="1" x14ac:dyDescent="0.2">
      <c r="A154" s="130"/>
      <c r="B154" s="137"/>
      <c r="C154" s="136"/>
      <c r="D154" s="102"/>
      <c r="E154" s="102"/>
      <c r="F154" s="138"/>
      <c r="G154" s="130"/>
    </row>
    <row r="155" spans="1:7" ht="14.25" hidden="1" customHeight="1" x14ac:dyDescent="0.2">
      <c r="A155" s="143"/>
      <c r="B155" s="141"/>
      <c r="C155" s="140"/>
      <c r="D155" s="307" t="s">
        <v>129</v>
      </c>
      <c r="E155" s="308"/>
      <c r="F155" s="142">
        <f>+SUM(F153:F154)</f>
        <v>0</v>
      </c>
      <c r="G155" s="143"/>
    </row>
    <row r="156" spans="1:7" x14ac:dyDescent="0.2">
      <c r="A156" s="149"/>
      <c r="B156" s="134"/>
      <c r="C156" s="135"/>
      <c r="D156" s="105"/>
      <c r="E156" s="105"/>
      <c r="F156" s="105"/>
      <c r="G156" s="105"/>
    </row>
    <row r="157" spans="1:7" s="84" customFormat="1" ht="15" customHeight="1" x14ac:dyDescent="0.2">
      <c r="A157" s="130">
        <v>22</v>
      </c>
      <c r="B157" s="139" t="s">
        <v>223</v>
      </c>
      <c r="C157" s="136"/>
      <c r="D157" s="102"/>
      <c r="E157" s="102"/>
      <c r="F157" s="138"/>
      <c r="G157" s="130"/>
    </row>
    <row r="158" spans="1:7" s="84" customFormat="1" ht="14.25" x14ac:dyDescent="0.2">
      <c r="A158" s="130"/>
      <c r="B158" s="213" t="s">
        <v>252</v>
      </c>
      <c r="C158" s="136"/>
      <c r="D158" s="202">
        <f>1</f>
        <v>1</v>
      </c>
      <c r="E158" s="202">
        <v>8</v>
      </c>
      <c r="F158" s="214">
        <f t="shared" ref="F158:F165" si="23">+D158*E158</f>
        <v>8</v>
      </c>
      <c r="G158" s="128" t="s">
        <v>202</v>
      </c>
    </row>
    <row r="159" spans="1:7" s="84" customFormat="1" ht="14.25" x14ac:dyDescent="0.2">
      <c r="A159" s="130"/>
      <c r="B159" s="213" t="s">
        <v>262</v>
      </c>
      <c r="C159" s="136"/>
      <c r="D159" s="202">
        <f>1</f>
        <v>1</v>
      </c>
      <c r="E159" s="202">
        <v>8</v>
      </c>
      <c r="F159" s="214">
        <f t="shared" si="23"/>
        <v>8</v>
      </c>
      <c r="G159" s="128" t="s">
        <v>202</v>
      </c>
    </row>
    <row r="160" spans="1:7" s="84" customFormat="1" ht="14.25" x14ac:dyDescent="0.2">
      <c r="A160" s="130"/>
      <c r="B160" s="213" t="s">
        <v>259</v>
      </c>
      <c r="C160" s="136"/>
      <c r="D160" s="202">
        <f>1</f>
        <v>1</v>
      </c>
      <c r="E160" s="202">
        <v>8</v>
      </c>
      <c r="F160" s="214">
        <f t="shared" si="23"/>
        <v>8</v>
      </c>
      <c r="G160" s="128" t="s">
        <v>202</v>
      </c>
    </row>
    <row r="161" spans="1:7" s="84" customFormat="1" ht="14.25" x14ac:dyDescent="0.2">
      <c r="A161" s="130"/>
      <c r="B161" s="213" t="s">
        <v>254</v>
      </c>
      <c r="C161" s="136"/>
      <c r="D161" s="202">
        <f>1</f>
        <v>1</v>
      </c>
      <c r="E161" s="202">
        <v>8</v>
      </c>
      <c r="F161" s="214">
        <f t="shared" si="23"/>
        <v>8</v>
      </c>
      <c r="G161" s="128" t="s">
        <v>202</v>
      </c>
    </row>
    <row r="162" spans="1:7" s="84" customFormat="1" ht="14.25" x14ac:dyDescent="0.2">
      <c r="A162" s="130"/>
      <c r="B162" s="213" t="s">
        <v>255</v>
      </c>
      <c r="C162" s="136"/>
      <c r="D162" s="202">
        <f>1</f>
        <v>1</v>
      </c>
      <c r="E162" s="202">
        <v>8</v>
      </c>
      <c r="F162" s="214">
        <f t="shared" si="23"/>
        <v>8</v>
      </c>
      <c r="G162" s="128" t="s">
        <v>202</v>
      </c>
    </row>
    <row r="163" spans="1:7" s="84" customFormat="1" ht="14.25" x14ac:dyDescent="0.2">
      <c r="A163" s="130"/>
      <c r="B163" s="213" t="s">
        <v>256</v>
      </c>
      <c r="C163" s="136"/>
      <c r="D163" s="202">
        <f>1</f>
        <v>1</v>
      </c>
      <c r="E163" s="202">
        <v>8</v>
      </c>
      <c r="F163" s="214">
        <f t="shared" si="23"/>
        <v>8</v>
      </c>
      <c r="G163" s="128" t="s">
        <v>202</v>
      </c>
    </row>
    <row r="164" spans="1:7" s="84" customFormat="1" ht="14.25" x14ac:dyDescent="0.2">
      <c r="A164" s="130"/>
      <c r="B164" s="213" t="s">
        <v>260</v>
      </c>
      <c r="C164" s="136"/>
      <c r="D164" s="202">
        <f>1</f>
        <v>1</v>
      </c>
      <c r="E164" s="202">
        <v>8</v>
      </c>
      <c r="F164" s="214">
        <f t="shared" si="23"/>
        <v>8</v>
      </c>
      <c r="G164" s="128" t="s">
        <v>202</v>
      </c>
    </row>
    <row r="165" spans="1:7" s="84" customFormat="1" ht="14.25" x14ac:dyDescent="0.2">
      <c r="A165" s="130"/>
      <c r="B165" s="213" t="s">
        <v>261</v>
      </c>
      <c r="C165" s="136"/>
      <c r="D165" s="202">
        <f>1</f>
        <v>1</v>
      </c>
      <c r="E165" s="202">
        <v>8</v>
      </c>
      <c r="F165" s="214">
        <f t="shared" si="23"/>
        <v>8</v>
      </c>
      <c r="G165" s="128" t="s">
        <v>202</v>
      </c>
    </row>
    <row r="166" spans="1:7" s="84" customFormat="1" ht="14.25" x14ac:dyDescent="0.2">
      <c r="A166" s="130"/>
      <c r="B166" s="213" t="s">
        <v>292</v>
      </c>
      <c r="C166" s="136"/>
      <c r="D166" s="202">
        <f>1</f>
        <v>1</v>
      </c>
      <c r="E166" s="202">
        <v>3</v>
      </c>
      <c r="F166" s="214">
        <f t="shared" ref="F166:F173" si="24">+D166*E166</f>
        <v>3</v>
      </c>
      <c r="G166" s="39" t="s">
        <v>276</v>
      </c>
    </row>
    <row r="167" spans="1:7" s="84" customFormat="1" ht="14.25" x14ac:dyDescent="0.2">
      <c r="A167" s="130"/>
      <c r="B167" s="213" t="s">
        <v>293</v>
      </c>
      <c r="C167" s="136"/>
      <c r="D167" s="202">
        <f>1</f>
        <v>1</v>
      </c>
      <c r="E167" s="202">
        <v>3</v>
      </c>
      <c r="F167" s="214">
        <f t="shared" si="24"/>
        <v>3</v>
      </c>
      <c r="G167" s="39" t="s">
        <v>276</v>
      </c>
    </row>
    <row r="168" spans="1:7" s="84" customFormat="1" ht="14.25" x14ac:dyDescent="0.2">
      <c r="A168" s="130"/>
      <c r="B168" s="213" t="s">
        <v>289</v>
      </c>
      <c r="C168" s="136"/>
      <c r="D168" s="202">
        <f>1</f>
        <v>1</v>
      </c>
      <c r="E168" s="202">
        <v>3</v>
      </c>
      <c r="F168" s="214">
        <f t="shared" si="24"/>
        <v>3</v>
      </c>
      <c r="G168" s="39" t="s">
        <v>276</v>
      </c>
    </row>
    <row r="169" spans="1:7" s="84" customFormat="1" ht="14.25" x14ac:dyDescent="0.2">
      <c r="A169" s="130"/>
      <c r="B169" s="213" t="s">
        <v>294</v>
      </c>
      <c r="C169" s="136"/>
      <c r="D169" s="202">
        <f>1</f>
        <v>1</v>
      </c>
      <c r="E169" s="202">
        <v>3</v>
      </c>
      <c r="F169" s="214">
        <f t="shared" si="24"/>
        <v>3</v>
      </c>
      <c r="G169" s="39" t="s">
        <v>276</v>
      </c>
    </row>
    <row r="170" spans="1:7" s="84" customFormat="1" ht="14.25" x14ac:dyDescent="0.2">
      <c r="A170" s="130"/>
      <c r="B170" s="213" t="s">
        <v>295</v>
      </c>
      <c r="C170" s="136"/>
      <c r="D170" s="202">
        <f>1</f>
        <v>1</v>
      </c>
      <c r="E170" s="202">
        <v>3</v>
      </c>
      <c r="F170" s="214">
        <f t="shared" si="24"/>
        <v>3</v>
      </c>
      <c r="G170" s="39" t="s">
        <v>276</v>
      </c>
    </row>
    <row r="171" spans="1:7" s="84" customFormat="1" ht="14.25" x14ac:dyDescent="0.2">
      <c r="A171" s="130"/>
      <c r="B171" s="213" t="s">
        <v>296</v>
      </c>
      <c r="C171" s="136"/>
      <c r="D171" s="202">
        <f>1</f>
        <v>1</v>
      </c>
      <c r="E171" s="202">
        <v>3</v>
      </c>
      <c r="F171" s="214">
        <f t="shared" si="24"/>
        <v>3</v>
      </c>
      <c r="G171" s="39" t="s">
        <v>276</v>
      </c>
    </row>
    <row r="172" spans="1:7" s="84" customFormat="1" ht="14.25" x14ac:dyDescent="0.2">
      <c r="A172" s="130"/>
      <c r="B172" s="213" t="s">
        <v>290</v>
      </c>
      <c r="C172" s="136"/>
      <c r="D172" s="202">
        <f>1</f>
        <v>1</v>
      </c>
      <c r="E172" s="202">
        <v>3</v>
      </c>
      <c r="F172" s="214">
        <f t="shared" si="24"/>
        <v>3</v>
      </c>
      <c r="G172" s="39" t="s">
        <v>276</v>
      </c>
    </row>
    <row r="173" spans="1:7" s="84" customFormat="1" ht="14.25" x14ac:dyDescent="0.2">
      <c r="A173" s="130"/>
      <c r="B173" s="213" t="s">
        <v>291</v>
      </c>
      <c r="C173" s="136"/>
      <c r="D173" s="202">
        <f>1</f>
        <v>1</v>
      </c>
      <c r="E173" s="202">
        <v>3</v>
      </c>
      <c r="F173" s="214">
        <f t="shared" si="24"/>
        <v>3</v>
      </c>
      <c r="G173" s="39" t="s">
        <v>276</v>
      </c>
    </row>
    <row r="174" spans="1:7" s="84" customFormat="1" ht="14.25" x14ac:dyDescent="0.2">
      <c r="A174" s="130"/>
      <c r="B174" s="213" t="s">
        <v>343</v>
      </c>
      <c r="C174" s="136"/>
      <c r="D174" s="202">
        <f>1</f>
        <v>1</v>
      </c>
      <c r="E174" s="202">
        <v>6</v>
      </c>
      <c r="F174" s="214">
        <f t="shared" ref="F174:F180" si="25">+D174*E174</f>
        <v>6</v>
      </c>
      <c r="G174" s="39" t="s">
        <v>331</v>
      </c>
    </row>
    <row r="175" spans="1:7" s="84" customFormat="1" ht="14.25" x14ac:dyDescent="0.2">
      <c r="A175" s="130"/>
      <c r="B175" s="213" t="s">
        <v>344</v>
      </c>
      <c r="C175" s="136"/>
      <c r="D175" s="202">
        <f>1</f>
        <v>1</v>
      </c>
      <c r="E175" s="202">
        <v>6</v>
      </c>
      <c r="F175" s="214">
        <f t="shared" si="25"/>
        <v>6</v>
      </c>
      <c r="G175" s="39" t="s">
        <v>331</v>
      </c>
    </row>
    <row r="176" spans="1:7" s="84" customFormat="1" ht="14.25" x14ac:dyDescent="0.2">
      <c r="A176" s="130"/>
      <c r="B176" s="213" t="s">
        <v>345</v>
      </c>
      <c r="C176" s="136"/>
      <c r="D176" s="202">
        <f>1</f>
        <v>1</v>
      </c>
      <c r="E176" s="202">
        <v>6</v>
      </c>
      <c r="F176" s="214">
        <f t="shared" si="25"/>
        <v>6</v>
      </c>
      <c r="G176" s="39" t="s">
        <v>331</v>
      </c>
    </row>
    <row r="177" spans="1:7" s="84" customFormat="1" ht="14.25" x14ac:dyDescent="0.2">
      <c r="A177" s="130"/>
      <c r="B177" s="213" t="s">
        <v>346</v>
      </c>
      <c r="C177" s="136"/>
      <c r="D177" s="202">
        <f>1</f>
        <v>1</v>
      </c>
      <c r="E177" s="202">
        <v>6</v>
      </c>
      <c r="F177" s="214">
        <f t="shared" si="25"/>
        <v>6</v>
      </c>
      <c r="G177" s="39" t="s">
        <v>331</v>
      </c>
    </row>
    <row r="178" spans="1:7" s="84" customFormat="1" ht="14.25" x14ac:dyDescent="0.2">
      <c r="A178" s="130"/>
      <c r="B178" s="213" t="s">
        <v>347</v>
      </c>
      <c r="C178" s="136"/>
      <c r="D178" s="202">
        <f>1</f>
        <v>1</v>
      </c>
      <c r="E178" s="202">
        <v>6</v>
      </c>
      <c r="F178" s="214">
        <f t="shared" si="25"/>
        <v>6</v>
      </c>
      <c r="G178" s="39" t="s">
        <v>331</v>
      </c>
    </row>
    <row r="179" spans="1:7" s="84" customFormat="1" ht="14.25" x14ac:dyDescent="0.2">
      <c r="A179" s="130"/>
      <c r="B179" s="213" t="s">
        <v>348</v>
      </c>
      <c r="C179" s="136"/>
      <c r="D179" s="202">
        <f>1</f>
        <v>1</v>
      </c>
      <c r="E179" s="202">
        <v>6</v>
      </c>
      <c r="F179" s="214">
        <f t="shared" si="25"/>
        <v>6</v>
      </c>
      <c r="G179" s="39" t="s">
        <v>331</v>
      </c>
    </row>
    <row r="180" spans="1:7" s="84" customFormat="1" ht="14.25" x14ac:dyDescent="0.2">
      <c r="A180" s="130"/>
      <c r="B180" s="213" t="s">
        <v>349</v>
      </c>
      <c r="C180" s="136"/>
      <c r="D180" s="202">
        <f>1</f>
        <v>1</v>
      </c>
      <c r="E180" s="202">
        <v>6</v>
      </c>
      <c r="F180" s="214">
        <f t="shared" si="25"/>
        <v>6</v>
      </c>
      <c r="G180" s="39" t="s">
        <v>331</v>
      </c>
    </row>
    <row r="181" spans="1:7" s="84" customFormat="1" ht="14.25" x14ac:dyDescent="0.2">
      <c r="A181" s="130"/>
      <c r="B181" s="213" t="s">
        <v>342</v>
      </c>
      <c r="C181" s="136"/>
      <c r="D181" s="202">
        <f>1</f>
        <v>1</v>
      </c>
      <c r="E181" s="202">
        <v>6</v>
      </c>
      <c r="F181" s="214">
        <f t="shared" ref="F181" si="26">+D181*E181</f>
        <v>6</v>
      </c>
      <c r="G181" s="39" t="s">
        <v>331</v>
      </c>
    </row>
    <row r="182" spans="1:7" ht="14.25" x14ac:dyDescent="0.2">
      <c r="A182" s="130"/>
      <c r="B182" s="137"/>
      <c r="C182" s="136"/>
      <c r="D182" s="102"/>
      <c r="E182" s="102"/>
      <c r="F182" s="138"/>
      <c r="G182" s="130"/>
    </row>
    <row r="183" spans="1:7" ht="14.25" x14ac:dyDescent="0.2">
      <c r="A183" s="143"/>
      <c r="B183" s="141"/>
      <c r="C183" s="140"/>
      <c r="D183" s="307" t="s">
        <v>129</v>
      </c>
      <c r="E183" s="308"/>
      <c r="F183" s="142">
        <f>+SUM(F157:F182)</f>
        <v>136</v>
      </c>
      <c r="G183" s="143"/>
    </row>
    <row r="184" spans="1:7" ht="15.75" x14ac:dyDescent="0.25">
      <c r="A184" s="43"/>
      <c r="B184" s="56" t="s">
        <v>35</v>
      </c>
      <c r="C184" s="106"/>
      <c r="D184" s="109"/>
      <c r="E184" s="109"/>
      <c r="F184" s="107"/>
      <c r="G184" s="43"/>
    </row>
    <row r="185" spans="1:7" s="84" customFormat="1" ht="15" customHeight="1" x14ac:dyDescent="0.2">
      <c r="A185" s="130">
        <v>22</v>
      </c>
      <c r="B185" s="139" t="s">
        <v>223</v>
      </c>
      <c r="C185" s="136"/>
      <c r="D185" s="202"/>
      <c r="E185" s="202"/>
      <c r="F185" s="214"/>
      <c r="G185" s="130"/>
    </row>
    <row r="186" spans="1:7" s="198" customFormat="1" ht="11.25" customHeight="1" x14ac:dyDescent="0.2">
      <c r="A186" s="81"/>
      <c r="B186" s="137" t="s">
        <v>252</v>
      </c>
      <c r="C186" s="240"/>
      <c r="D186" s="102">
        <f>1</f>
        <v>1</v>
      </c>
      <c r="E186" s="102">
        <v>8</v>
      </c>
      <c r="F186" s="138">
        <f t="shared" ref="F186:F209" si="27">+D186*E186</f>
        <v>8</v>
      </c>
      <c r="G186" s="244" t="s">
        <v>362</v>
      </c>
    </row>
    <row r="187" spans="1:7" s="198" customFormat="1" ht="11.25" customHeight="1" x14ac:dyDescent="0.2">
      <c r="A187" s="81"/>
      <c r="B187" s="137" t="s">
        <v>262</v>
      </c>
      <c r="C187" s="240"/>
      <c r="D187" s="102">
        <f>1</f>
        <v>1</v>
      </c>
      <c r="E187" s="102">
        <v>8</v>
      </c>
      <c r="F187" s="138">
        <f t="shared" si="27"/>
        <v>8</v>
      </c>
      <c r="G187" s="244" t="s">
        <v>362</v>
      </c>
    </row>
    <row r="188" spans="1:7" s="198" customFormat="1" ht="11.25" customHeight="1" x14ac:dyDescent="0.2">
      <c r="A188" s="81"/>
      <c r="B188" s="137" t="s">
        <v>259</v>
      </c>
      <c r="C188" s="240"/>
      <c r="D188" s="102">
        <f>1</f>
        <v>1</v>
      </c>
      <c r="E188" s="102">
        <v>8</v>
      </c>
      <c r="F188" s="138">
        <f t="shared" si="27"/>
        <v>8</v>
      </c>
      <c r="G188" s="244" t="s">
        <v>362</v>
      </c>
    </row>
    <row r="189" spans="1:7" s="198" customFormat="1" ht="11.25" customHeight="1" x14ac:dyDescent="0.2">
      <c r="A189" s="81"/>
      <c r="B189" s="137" t="s">
        <v>254</v>
      </c>
      <c r="C189" s="240"/>
      <c r="D189" s="102">
        <f>1</f>
        <v>1</v>
      </c>
      <c r="E189" s="102">
        <v>8</v>
      </c>
      <c r="F189" s="138">
        <f t="shared" si="27"/>
        <v>8</v>
      </c>
      <c r="G189" s="244" t="s">
        <v>362</v>
      </c>
    </row>
    <row r="190" spans="1:7" s="198" customFormat="1" ht="11.25" customHeight="1" x14ac:dyDescent="0.2">
      <c r="A190" s="81"/>
      <c r="B190" s="137" t="s">
        <v>255</v>
      </c>
      <c r="C190" s="240"/>
      <c r="D190" s="102">
        <f>1</f>
        <v>1</v>
      </c>
      <c r="E190" s="102">
        <v>8</v>
      </c>
      <c r="F190" s="138">
        <f t="shared" si="27"/>
        <v>8</v>
      </c>
      <c r="G190" s="244" t="s">
        <v>362</v>
      </c>
    </row>
    <row r="191" spans="1:7" s="198" customFormat="1" ht="11.25" customHeight="1" x14ac:dyDescent="0.2">
      <c r="A191" s="81"/>
      <c r="B191" s="137" t="s">
        <v>256</v>
      </c>
      <c r="C191" s="240"/>
      <c r="D191" s="102">
        <f>1</f>
        <v>1</v>
      </c>
      <c r="E191" s="102">
        <v>8</v>
      </c>
      <c r="F191" s="138">
        <f t="shared" si="27"/>
        <v>8</v>
      </c>
      <c r="G191" s="244" t="s">
        <v>362</v>
      </c>
    </row>
    <row r="192" spans="1:7" s="198" customFormat="1" ht="11.25" customHeight="1" x14ac:dyDescent="0.2">
      <c r="A192" s="81"/>
      <c r="B192" s="137" t="s">
        <v>260</v>
      </c>
      <c r="C192" s="240"/>
      <c r="D192" s="102">
        <f>1</f>
        <v>1</v>
      </c>
      <c r="E192" s="102">
        <v>8</v>
      </c>
      <c r="F192" s="138">
        <f t="shared" si="27"/>
        <v>8</v>
      </c>
      <c r="G192" s="244" t="s">
        <v>362</v>
      </c>
    </row>
    <row r="193" spans="1:7" s="198" customFormat="1" ht="11.25" customHeight="1" x14ac:dyDescent="0.2">
      <c r="A193" s="81"/>
      <c r="B193" s="137" t="s">
        <v>261</v>
      </c>
      <c r="C193" s="240"/>
      <c r="D193" s="102">
        <f>1</f>
        <v>1</v>
      </c>
      <c r="E193" s="102">
        <v>8</v>
      </c>
      <c r="F193" s="138">
        <f t="shared" si="27"/>
        <v>8</v>
      </c>
      <c r="G193" s="244" t="s">
        <v>362</v>
      </c>
    </row>
    <row r="194" spans="1:7" s="198" customFormat="1" ht="14.25" x14ac:dyDescent="0.2">
      <c r="A194" s="81"/>
      <c r="B194" s="137" t="s">
        <v>292</v>
      </c>
      <c r="C194" s="240"/>
      <c r="D194" s="102">
        <f>1</f>
        <v>1</v>
      </c>
      <c r="E194" s="102">
        <v>3</v>
      </c>
      <c r="F194" s="138">
        <f t="shared" si="27"/>
        <v>3</v>
      </c>
      <c r="G194" s="244" t="s">
        <v>362</v>
      </c>
    </row>
    <row r="195" spans="1:7" s="198" customFormat="1" ht="14.25" x14ac:dyDescent="0.2">
      <c r="A195" s="81"/>
      <c r="B195" s="137" t="s">
        <v>293</v>
      </c>
      <c r="C195" s="240"/>
      <c r="D195" s="102">
        <f>1</f>
        <v>1</v>
      </c>
      <c r="E195" s="102">
        <v>3</v>
      </c>
      <c r="F195" s="138">
        <f t="shared" si="27"/>
        <v>3</v>
      </c>
      <c r="G195" s="244" t="s">
        <v>362</v>
      </c>
    </row>
    <row r="196" spans="1:7" s="198" customFormat="1" ht="14.25" x14ac:dyDescent="0.2">
      <c r="A196" s="81"/>
      <c r="B196" s="137" t="s">
        <v>289</v>
      </c>
      <c r="C196" s="240"/>
      <c r="D196" s="102">
        <f>1</f>
        <v>1</v>
      </c>
      <c r="E196" s="102">
        <v>3</v>
      </c>
      <c r="F196" s="138">
        <f t="shared" si="27"/>
        <v>3</v>
      </c>
      <c r="G196" s="244" t="s">
        <v>362</v>
      </c>
    </row>
    <row r="197" spans="1:7" s="198" customFormat="1" ht="14.25" x14ac:dyDescent="0.2">
      <c r="A197" s="81"/>
      <c r="B197" s="137" t="s">
        <v>294</v>
      </c>
      <c r="C197" s="240"/>
      <c r="D197" s="102">
        <f>1</f>
        <v>1</v>
      </c>
      <c r="E197" s="102">
        <v>3</v>
      </c>
      <c r="F197" s="138">
        <f t="shared" si="27"/>
        <v>3</v>
      </c>
      <c r="G197" s="244" t="s">
        <v>362</v>
      </c>
    </row>
    <row r="198" spans="1:7" s="198" customFormat="1" ht="14.25" x14ac:dyDescent="0.2">
      <c r="A198" s="81"/>
      <c r="B198" s="137" t="s">
        <v>295</v>
      </c>
      <c r="C198" s="240"/>
      <c r="D198" s="102">
        <f>1</f>
        <v>1</v>
      </c>
      <c r="E198" s="102">
        <v>3</v>
      </c>
      <c r="F198" s="138">
        <f t="shared" si="27"/>
        <v>3</v>
      </c>
      <c r="G198" s="244" t="s">
        <v>362</v>
      </c>
    </row>
    <row r="199" spans="1:7" s="198" customFormat="1" ht="14.25" x14ac:dyDescent="0.2">
      <c r="A199" s="81"/>
      <c r="B199" s="137" t="s">
        <v>296</v>
      </c>
      <c r="C199" s="240"/>
      <c r="D199" s="102">
        <f>1</f>
        <v>1</v>
      </c>
      <c r="E199" s="102">
        <v>3</v>
      </c>
      <c r="F199" s="138">
        <f t="shared" si="27"/>
        <v>3</v>
      </c>
      <c r="G199" s="244" t="s">
        <v>362</v>
      </c>
    </row>
    <row r="200" spans="1:7" s="198" customFormat="1" ht="14.25" x14ac:dyDescent="0.2">
      <c r="A200" s="81"/>
      <c r="B200" s="137" t="s">
        <v>290</v>
      </c>
      <c r="C200" s="240"/>
      <c r="D200" s="102">
        <f>1</f>
        <v>1</v>
      </c>
      <c r="E200" s="102">
        <v>3</v>
      </c>
      <c r="F200" s="138">
        <f t="shared" si="27"/>
        <v>3</v>
      </c>
      <c r="G200" s="244" t="s">
        <v>362</v>
      </c>
    </row>
    <row r="201" spans="1:7" s="198" customFormat="1" ht="14.25" x14ac:dyDescent="0.2">
      <c r="A201" s="81"/>
      <c r="B201" s="137" t="s">
        <v>291</v>
      </c>
      <c r="C201" s="240"/>
      <c r="D201" s="102">
        <f>1</f>
        <v>1</v>
      </c>
      <c r="E201" s="102">
        <v>3</v>
      </c>
      <c r="F201" s="138">
        <f t="shared" si="27"/>
        <v>3</v>
      </c>
      <c r="G201" s="244" t="s">
        <v>362</v>
      </c>
    </row>
    <row r="202" spans="1:7" s="198" customFormat="1" ht="14.25" x14ac:dyDescent="0.2">
      <c r="A202" s="81"/>
      <c r="B202" s="137" t="s">
        <v>343</v>
      </c>
      <c r="C202" s="240"/>
      <c r="D202" s="102">
        <f>1</f>
        <v>1</v>
      </c>
      <c r="E202" s="102">
        <v>6</v>
      </c>
      <c r="F202" s="138">
        <f t="shared" si="27"/>
        <v>6</v>
      </c>
      <c r="G202" s="244" t="s">
        <v>362</v>
      </c>
    </row>
    <row r="203" spans="1:7" s="198" customFormat="1" ht="14.25" x14ac:dyDescent="0.2">
      <c r="A203" s="81"/>
      <c r="B203" s="137" t="s">
        <v>344</v>
      </c>
      <c r="C203" s="240"/>
      <c r="D203" s="102">
        <f>1</f>
        <v>1</v>
      </c>
      <c r="E203" s="102">
        <v>6</v>
      </c>
      <c r="F203" s="138">
        <f t="shared" si="27"/>
        <v>6</v>
      </c>
      <c r="G203" s="244" t="s">
        <v>362</v>
      </c>
    </row>
    <row r="204" spans="1:7" s="198" customFormat="1" ht="14.25" x14ac:dyDescent="0.2">
      <c r="A204" s="81"/>
      <c r="B204" s="137" t="s">
        <v>345</v>
      </c>
      <c r="C204" s="240"/>
      <c r="D204" s="102">
        <f>1</f>
        <v>1</v>
      </c>
      <c r="E204" s="102">
        <v>6</v>
      </c>
      <c r="F204" s="138">
        <f t="shared" si="27"/>
        <v>6</v>
      </c>
      <c r="G204" s="244" t="s">
        <v>362</v>
      </c>
    </row>
    <row r="205" spans="1:7" s="198" customFormat="1" ht="14.25" x14ac:dyDescent="0.2">
      <c r="A205" s="81"/>
      <c r="B205" s="137" t="s">
        <v>346</v>
      </c>
      <c r="C205" s="240"/>
      <c r="D205" s="102">
        <f>1</f>
        <v>1</v>
      </c>
      <c r="E205" s="102">
        <v>6</v>
      </c>
      <c r="F205" s="138">
        <f t="shared" si="27"/>
        <v>6</v>
      </c>
      <c r="G205" s="244" t="s">
        <v>362</v>
      </c>
    </row>
    <row r="206" spans="1:7" s="198" customFormat="1" ht="14.25" x14ac:dyDescent="0.2">
      <c r="A206" s="81"/>
      <c r="B206" s="137" t="s">
        <v>347</v>
      </c>
      <c r="C206" s="240"/>
      <c r="D206" s="102">
        <f>1</f>
        <v>1</v>
      </c>
      <c r="E206" s="102">
        <v>6</v>
      </c>
      <c r="F206" s="138">
        <f t="shared" si="27"/>
        <v>6</v>
      </c>
      <c r="G206" s="244" t="s">
        <v>362</v>
      </c>
    </row>
    <row r="207" spans="1:7" s="198" customFormat="1" ht="14.25" x14ac:dyDescent="0.2">
      <c r="A207" s="81"/>
      <c r="B207" s="137" t="s">
        <v>348</v>
      </c>
      <c r="C207" s="240"/>
      <c r="D207" s="102">
        <f>1</f>
        <v>1</v>
      </c>
      <c r="E207" s="102">
        <v>6</v>
      </c>
      <c r="F207" s="138">
        <f t="shared" si="27"/>
        <v>6</v>
      </c>
      <c r="G207" s="244" t="s">
        <v>362</v>
      </c>
    </row>
    <row r="208" spans="1:7" s="198" customFormat="1" ht="14.25" x14ac:dyDescent="0.2">
      <c r="A208" s="81"/>
      <c r="B208" s="137" t="s">
        <v>349</v>
      </c>
      <c r="C208" s="240"/>
      <c r="D208" s="102">
        <f>1</f>
        <v>1</v>
      </c>
      <c r="E208" s="102">
        <v>6</v>
      </c>
      <c r="F208" s="138">
        <f t="shared" si="27"/>
        <v>6</v>
      </c>
      <c r="G208" s="244" t="s">
        <v>362</v>
      </c>
    </row>
    <row r="209" spans="1:7" s="198" customFormat="1" ht="14.25" x14ac:dyDescent="0.2">
      <c r="A209" s="81"/>
      <c r="B209" s="137" t="s">
        <v>342</v>
      </c>
      <c r="C209" s="240"/>
      <c r="D209" s="102">
        <f>1</f>
        <v>1</v>
      </c>
      <c r="E209" s="102">
        <v>6</v>
      </c>
      <c r="F209" s="138">
        <f t="shared" si="27"/>
        <v>6</v>
      </c>
      <c r="G209" s="244" t="s">
        <v>362</v>
      </c>
    </row>
    <row r="210" spans="1:7" s="178" customFormat="1" ht="14.25" x14ac:dyDescent="0.2">
      <c r="A210" s="81"/>
      <c r="B210" s="137"/>
      <c r="C210" s="240"/>
      <c r="D210" s="102"/>
      <c r="E210" s="102"/>
      <c r="F210" s="138"/>
      <c r="G210" s="81"/>
    </row>
    <row r="211" spans="1:7" s="178" customFormat="1" ht="14.25" x14ac:dyDescent="0.2">
      <c r="A211" s="246"/>
      <c r="B211" s="141"/>
      <c r="C211" s="247"/>
      <c r="D211" s="307" t="s">
        <v>129</v>
      </c>
      <c r="E211" s="308"/>
      <c r="F211" s="142">
        <f>+SUM(F185:F210)</f>
        <v>136</v>
      </c>
      <c r="G211" s="246"/>
    </row>
    <row r="212" spans="1:7" x14ac:dyDescent="0.2">
      <c r="A212" s="149"/>
      <c r="B212" s="134"/>
      <c r="C212" s="135"/>
      <c r="D212" s="105"/>
      <c r="E212" s="105"/>
      <c r="F212" s="105"/>
      <c r="G212" s="105"/>
    </row>
    <row r="213" spans="1:7" s="84" customFormat="1" ht="14.25" customHeight="1" x14ac:dyDescent="0.2">
      <c r="A213" s="130">
        <v>23</v>
      </c>
      <c r="B213" s="139" t="s">
        <v>224</v>
      </c>
      <c r="C213" s="136"/>
      <c r="D213" s="102"/>
      <c r="E213" s="102"/>
      <c r="F213" s="138"/>
      <c r="G213" s="130"/>
    </row>
    <row r="214" spans="1:7" s="84" customFormat="1" ht="14.25" x14ac:dyDescent="0.2">
      <c r="A214" s="130"/>
      <c r="B214" s="213" t="s">
        <v>253</v>
      </c>
      <c r="C214" s="136"/>
      <c r="D214" s="202">
        <f>1</f>
        <v>1</v>
      </c>
      <c r="E214" s="202">
        <v>8</v>
      </c>
      <c r="F214" s="214">
        <f t="shared" ref="F214:F217" si="28">+D214*E214</f>
        <v>8</v>
      </c>
      <c r="G214" s="128" t="s">
        <v>202</v>
      </c>
    </row>
    <row r="215" spans="1:7" s="84" customFormat="1" ht="14.25" x14ac:dyDescent="0.2">
      <c r="A215" s="130"/>
      <c r="B215" s="213" t="s">
        <v>257</v>
      </c>
      <c r="C215" s="136"/>
      <c r="D215" s="202">
        <f>1</f>
        <v>1</v>
      </c>
      <c r="E215" s="202">
        <v>8</v>
      </c>
      <c r="F215" s="214">
        <f t="shared" si="28"/>
        <v>8</v>
      </c>
      <c r="G215" s="128" t="s">
        <v>202</v>
      </c>
    </row>
    <row r="216" spans="1:7" s="84" customFormat="1" ht="14.25" x14ac:dyDescent="0.2">
      <c r="A216" s="130"/>
      <c r="B216" s="213" t="s">
        <v>258</v>
      </c>
      <c r="C216" s="136"/>
      <c r="D216" s="202">
        <f>1</f>
        <v>1</v>
      </c>
      <c r="E216" s="202">
        <v>8</v>
      </c>
      <c r="F216" s="214">
        <f t="shared" si="28"/>
        <v>8</v>
      </c>
      <c r="G216" s="128" t="s">
        <v>202</v>
      </c>
    </row>
    <row r="217" spans="1:7" s="84" customFormat="1" ht="14.25" x14ac:dyDescent="0.2">
      <c r="A217" s="130"/>
      <c r="B217" s="213" t="s">
        <v>259</v>
      </c>
      <c r="C217" s="136"/>
      <c r="D217" s="202">
        <f>1</f>
        <v>1</v>
      </c>
      <c r="E217" s="202">
        <v>8</v>
      </c>
      <c r="F217" s="214">
        <f t="shared" si="28"/>
        <v>8</v>
      </c>
      <c r="G217" s="128" t="s">
        <v>202</v>
      </c>
    </row>
    <row r="218" spans="1:7" s="84" customFormat="1" ht="14.25" x14ac:dyDescent="0.2">
      <c r="A218" s="130"/>
      <c r="B218" s="213" t="s">
        <v>260</v>
      </c>
      <c r="C218" s="136"/>
      <c r="D218" s="202">
        <f>1</f>
        <v>1</v>
      </c>
      <c r="E218" s="202">
        <v>8</v>
      </c>
      <c r="F218" s="214">
        <f t="shared" ref="F218:F223" si="29">+D218*E218</f>
        <v>8</v>
      </c>
      <c r="G218" s="128" t="s">
        <v>202</v>
      </c>
    </row>
    <row r="219" spans="1:7" s="84" customFormat="1" ht="14.25" x14ac:dyDescent="0.2">
      <c r="A219" s="130"/>
      <c r="B219" s="213" t="s">
        <v>261</v>
      </c>
      <c r="C219" s="136"/>
      <c r="D219" s="202">
        <f>1</f>
        <v>1</v>
      </c>
      <c r="E219" s="202">
        <v>8</v>
      </c>
      <c r="F219" s="214">
        <f t="shared" si="29"/>
        <v>8</v>
      </c>
      <c r="G219" s="128" t="s">
        <v>202</v>
      </c>
    </row>
    <row r="220" spans="1:7" s="84" customFormat="1" ht="14.25" x14ac:dyDescent="0.2">
      <c r="A220" s="130"/>
      <c r="B220" s="213" t="s">
        <v>297</v>
      </c>
      <c r="C220" s="136"/>
      <c r="D220" s="202">
        <f>1</f>
        <v>1</v>
      </c>
      <c r="E220" s="202">
        <v>3</v>
      </c>
      <c r="F220" s="214">
        <f t="shared" si="29"/>
        <v>3</v>
      </c>
      <c r="G220" s="39" t="s">
        <v>276</v>
      </c>
    </row>
    <row r="221" spans="1:7" s="84" customFormat="1" ht="14.25" x14ac:dyDescent="0.2">
      <c r="A221" s="130"/>
      <c r="B221" s="213" t="s">
        <v>298</v>
      </c>
      <c r="C221" s="136"/>
      <c r="D221" s="202">
        <f>1</f>
        <v>1</v>
      </c>
      <c r="E221" s="202">
        <v>3</v>
      </c>
      <c r="F221" s="214">
        <f t="shared" si="29"/>
        <v>3</v>
      </c>
      <c r="G221" s="39" t="s">
        <v>276</v>
      </c>
    </row>
    <row r="222" spans="1:7" s="84" customFormat="1" ht="14.25" x14ac:dyDescent="0.2">
      <c r="A222" s="130"/>
      <c r="B222" s="213" t="s">
        <v>299</v>
      </c>
      <c r="C222" s="136"/>
      <c r="D222" s="202">
        <f>1</f>
        <v>1</v>
      </c>
      <c r="E222" s="202">
        <v>3</v>
      </c>
      <c r="F222" s="214">
        <f t="shared" si="29"/>
        <v>3</v>
      </c>
      <c r="G222" s="39" t="s">
        <v>276</v>
      </c>
    </row>
    <row r="223" spans="1:7" s="84" customFormat="1" ht="14.25" x14ac:dyDescent="0.2">
      <c r="A223" s="130"/>
      <c r="B223" s="213" t="s">
        <v>289</v>
      </c>
      <c r="C223" s="136"/>
      <c r="D223" s="202">
        <f>1</f>
        <v>1</v>
      </c>
      <c r="E223" s="202">
        <v>3</v>
      </c>
      <c r="F223" s="214">
        <f t="shared" si="29"/>
        <v>3</v>
      </c>
      <c r="G223" s="39" t="s">
        <v>276</v>
      </c>
    </row>
    <row r="224" spans="1:7" s="84" customFormat="1" ht="14.25" x14ac:dyDescent="0.2">
      <c r="A224" s="130"/>
      <c r="B224" s="213" t="s">
        <v>290</v>
      </c>
      <c r="C224" s="136"/>
      <c r="D224" s="202">
        <f>1</f>
        <v>1</v>
      </c>
      <c r="E224" s="202">
        <v>3</v>
      </c>
      <c r="F224" s="214">
        <f t="shared" ref="F224:F229" si="30">+D224*E224</f>
        <v>3</v>
      </c>
      <c r="G224" s="39" t="s">
        <v>276</v>
      </c>
    </row>
    <row r="225" spans="1:7" s="84" customFormat="1" ht="14.25" x14ac:dyDescent="0.2">
      <c r="A225" s="130"/>
      <c r="B225" s="213" t="s">
        <v>291</v>
      </c>
      <c r="C225" s="136"/>
      <c r="D225" s="202">
        <f>1</f>
        <v>1</v>
      </c>
      <c r="E225" s="202">
        <v>3</v>
      </c>
      <c r="F225" s="214">
        <f t="shared" si="30"/>
        <v>3</v>
      </c>
      <c r="G225" s="39" t="s">
        <v>276</v>
      </c>
    </row>
    <row r="226" spans="1:7" s="84" customFormat="1" ht="14.25" x14ac:dyDescent="0.2">
      <c r="A226" s="130"/>
      <c r="B226" s="213" t="s">
        <v>350</v>
      </c>
      <c r="C226" s="136"/>
      <c r="D226" s="202">
        <f>1</f>
        <v>1</v>
      </c>
      <c r="E226" s="202">
        <v>6</v>
      </c>
      <c r="F226" s="214">
        <f t="shared" si="30"/>
        <v>6</v>
      </c>
      <c r="G226" s="39" t="s">
        <v>331</v>
      </c>
    </row>
    <row r="227" spans="1:7" s="84" customFormat="1" ht="14.25" x14ac:dyDescent="0.2">
      <c r="A227" s="130"/>
      <c r="B227" s="213" t="s">
        <v>351</v>
      </c>
      <c r="C227" s="136"/>
      <c r="D227" s="202">
        <f>1</f>
        <v>1</v>
      </c>
      <c r="E227" s="202">
        <v>6</v>
      </c>
      <c r="F227" s="214">
        <f t="shared" si="30"/>
        <v>6</v>
      </c>
      <c r="G227" s="39" t="s">
        <v>331</v>
      </c>
    </row>
    <row r="228" spans="1:7" s="84" customFormat="1" ht="14.25" x14ac:dyDescent="0.2">
      <c r="A228" s="130"/>
      <c r="B228" s="213" t="s">
        <v>352</v>
      </c>
      <c r="C228" s="136"/>
      <c r="D228" s="202">
        <f>1</f>
        <v>1</v>
      </c>
      <c r="E228" s="202">
        <v>6</v>
      </c>
      <c r="F228" s="214">
        <f t="shared" si="30"/>
        <v>6</v>
      </c>
      <c r="G228" s="39" t="s">
        <v>331</v>
      </c>
    </row>
    <row r="229" spans="1:7" s="84" customFormat="1" ht="14.25" x14ac:dyDescent="0.2">
      <c r="A229" s="130"/>
      <c r="B229" s="213" t="s">
        <v>345</v>
      </c>
      <c r="C229" s="136"/>
      <c r="D229" s="202">
        <f>1</f>
        <v>1</v>
      </c>
      <c r="E229" s="202">
        <v>6</v>
      </c>
      <c r="F229" s="214">
        <f t="shared" si="30"/>
        <v>6</v>
      </c>
      <c r="G229" s="39" t="s">
        <v>331</v>
      </c>
    </row>
    <row r="230" spans="1:7" s="84" customFormat="1" ht="14.25" x14ac:dyDescent="0.2">
      <c r="A230" s="130"/>
      <c r="B230" s="213" t="s">
        <v>349</v>
      </c>
      <c r="C230" s="136"/>
      <c r="D230" s="202">
        <f>1</f>
        <v>1</v>
      </c>
      <c r="E230" s="202">
        <v>6</v>
      </c>
      <c r="F230" s="214">
        <f t="shared" ref="F230:F231" si="31">+D230*E230</f>
        <v>6</v>
      </c>
      <c r="G230" s="39" t="s">
        <v>331</v>
      </c>
    </row>
    <row r="231" spans="1:7" s="84" customFormat="1" ht="14.25" x14ac:dyDescent="0.2">
      <c r="A231" s="130"/>
      <c r="B231" s="213" t="s">
        <v>342</v>
      </c>
      <c r="C231" s="136"/>
      <c r="D231" s="202">
        <f>1</f>
        <v>1</v>
      </c>
      <c r="E231" s="202">
        <v>6</v>
      </c>
      <c r="F231" s="214">
        <f t="shared" si="31"/>
        <v>6</v>
      </c>
      <c r="G231" s="39" t="s">
        <v>331</v>
      </c>
    </row>
    <row r="232" spans="1:7" ht="14.25" x14ac:dyDescent="0.2">
      <c r="A232" s="130"/>
      <c r="B232" s="137"/>
      <c r="C232" s="136"/>
      <c r="D232" s="102"/>
      <c r="E232" s="102"/>
      <c r="F232" s="138"/>
      <c r="G232" s="130"/>
    </row>
    <row r="233" spans="1:7" ht="14.25" x14ac:dyDescent="0.2">
      <c r="A233" s="143"/>
      <c r="B233" s="141"/>
      <c r="C233" s="140"/>
      <c r="D233" s="307" t="s">
        <v>129</v>
      </c>
      <c r="E233" s="308"/>
      <c r="F233" s="142">
        <f>+SUM(F213:F232)</f>
        <v>102</v>
      </c>
      <c r="G233" s="143"/>
    </row>
    <row r="234" spans="1:7" ht="15.75" x14ac:dyDescent="0.25">
      <c r="A234" s="43"/>
      <c r="B234" s="56" t="s">
        <v>35</v>
      </c>
      <c r="C234" s="106"/>
      <c r="D234" s="109"/>
      <c r="E234" s="109"/>
      <c r="F234" s="107"/>
      <c r="G234" s="43"/>
    </row>
    <row r="235" spans="1:7" s="84" customFormat="1" ht="14.25" customHeight="1" x14ac:dyDescent="0.2">
      <c r="A235" s="130">
        <v>23</v>
      </c>
      <c r="B235" s="139" t="s">
        <v>224</v>
      </c>
      <c r="C235" s="136"/>
      <c r="D235" s="202"/>
      <c r="E235" s="202"/>
      <c r="F235" s="214"/>
      <c r="G235" s="130"/>
    </row>
    <row r="236" spans="1:7" s="198" customFormat="1" ht="22.5" customHeight="1" x14ac:dyDescent="0.2">
      <c r="A236" s="81"/>
      <c r="B236" s="137" t="s">
        <v>253</v>
      </c>
      <c r="C236" s="240"/>
      <c r="D236" s="102">
        <f>1</f>
        <v>1</v>
      </c>
      <c r="E236" s="102">
        <v>8</v>
      </c>
      <c r="F236" s="138">
        <f t="shared" ref="F236:F253" si="32">+D236*E236</f>
        <v>8</v>
      </c>
      <c r="G236" s="244" t="s">
        <v>362</v>
      </c>
    </row>
    <row r="237" spans="1:7" s="198" customFormat="1" ht="22.5" customHeight="1" x14ac:dyDescent="0.2">
      <c r="A237" s="81"/>
      <c r="B237" s="137" t="s">
        <v>257</v>
      </c>
      <c r="C237" s="240"/>
      <c r="D237" s="102">
        <f>1</f>
        <v>1</v>
      </c>
      <c r="E237" s="102">
        <v>8</v>
      </c>
      <c r="F237" s="138">
        <f t="shared" si="32"/>
        <v>8</v>
      </c>
      <c r="G237" s="244" t="s">
        <v>362</v>
      </c>
    </row>
    <row r="238" spans="1:7" s="198" customFormat="1" ht="22.5" customHeight="1" x14ac:dyDescent="0.2">
      <c r="A238" s="81"/>
      <c r="B238" s="137" t="s">
        <v>258</v>
      </c>
      <c r="C238" s="240"/>
      <c r="D238" s="102">
        <f>1</f>
        <v>1</v>
      </c>
      <c r="E238" s="102">
        <v>8</v>
      </c>
      <c r="F238" s="138">
        <f t="shared" si="32"/>
        <v>8</v>
      </c>
      <c r="G238" s="244" t="s">
        <v>362</v>
      </c>
    </row>
    <row r="239" spans="1:7" s="198" customFormat="1" ht="22.5" customHeight="1" x14ac:dyDescent="0.2">
      <c r="A239" s="81"/>
      <c r="B239" s="137" t="s">
        <v>259</v>
      </c>
      <c r="C239" s="240"/>
      <c r="D239" s="102">
        <f>1</f>
        <v>1</v>
      </c>
      <c r="E239" s="102">
        <v>8</v>
      </c>
      <c r="F239" s="138">
        <f t="shared" si="32"/>
        <v>8</v>
      </c>
      <c r="G239" s="244" t="s">
        <v>362</v>
      </c>
    </row>
    <row r="240" spans="1:7" s="198" customFormat="1" ht="22.5" customHeight="1" x14ac:dyDescent="0.2">
      <c r="A240" s="81"/>
      <c r="B240" s="137" t="s">
        <v>260</v>
      </c>
      <c r="C240" s="240"/>
      <c r="D240" s="102">
        <f>1</f>
        <v>1</v>
      </c>
      <c r="E240" s="102">
        <v>8</v>
      </c>
      <c r="F240" s="138">
        <f t="shared" si="32"/>
        <v>8</v>
      </c>
      <c r="G240" s="244" t="s">
        <v>362</v>
      </c>
    </row>
    <row r="241" spans="1:7" s="198" customFormat="1" ht="22.5" customHeight="1" x14ac:dyDescent="0.2">
      <c r="A241" s="81"/>
      <c r="B241" s="137" t="s">
        <v>261</v>
      </c>
      <c r="C241" s="240"/>
      <c r="D241" s="102">
        <f>1</f>
        <v>1</v>
      </c>
      <c r="E241" s="102">
        <v>8</v>
      </c>
      <c r="F241" s="138">
        <f t="shared" si="32"/>
        <v>8</v>
      </c>
      <c r="G241" s="244" t="s">
        <v>362</v>
      </c>
    </row>
    <row r="242" spans="1:7" s="198" customFormat="1" ht="14.25" x14ac:dyDescent="0.2">
      <c r="A242" s="81"/>
      <c r="B242" s="137" t="s">
        <v>297</v>
      </c>
      <c r="C242" s="240"/>
      <c r="D242" s="102">
        <f>1</f>
        <v>1</v>
      </c>
      <c r="E242" s="102">
        <v>3</v>
      </c>
      <c r="F242" s="138">
        <f t="shared" si="32"/>
        <v>3</v>
      </c>
      <c r="G242" s="244" t="s">
        <v>362</v>
      </c>
    </row>
    <row r="243" spans="1:7" s="198" customFormat="1" ht="14.25" x14ac:dyDescent="0.2">
      <c r="A243" s="81"/>
      <c r="B243" s="137" t="s">
        <v>298</v>
      </c>
      <c r="C243" s="240"/>
      <c r="D243" s="102">
        <f>1</f>
        <v>1</v>
      </c>
      <c r="E243" s="102">
        <v>3</v>
      </c>
      <c r="F243" s="138">
        <f t="shared" si="32"/>
        <v>3</v>
      </c>
      <c r="G243" s="244" t="s">
        <v>362</v>
      </c>
    </row>
    <row r="244" spans="1:7" s="198" customFormat="1" ht="14.25" x14ac:dyDescent="0.2">
      <c r="A244" s="81"/>
      <c r="B244" s="137" t="s">
        <v>299</v>
      </c>
      <c r="C244" s="240"/>
      <c r="D244" s="102">
        <f>1</f>
        <v>1</v>
      </c>
      <c r="E244" s="102">
        <v>3</v>
      </c>
      <c r="F244" s="138">
        <f t="shared" si="32"/>
        <v>3</v>
      </c>
      <c r="G244" s="244" t="s">
        <v>362</v>
      </c>
    </row>
    <row r="245" spans="1:7" s="198" customFormat="1" ht="14.25" x14ac:dyDescent="0.2">
      <c r="A245" s="81"/>
      <c r="B245" s="137" t="s">
        <v>289</v>
      </c>
      <c r="C245" s="240"/>
      <c r="D245" s="102">
        <f>1</f>
        <v>1</v>
      </c>
      <c r="E245" s="102">
        <v>3</v>
      </c>
      <c r="F245" s="138">
        <f t="shared" si="32"/>
        <v>3</v>
      </c>
      <c r="G245" s="244" t="s">
        <v>362</v>
      </c>
    </row>
    <row r="246" spans="1:7" s="198" customFormat="1" ht="14.25" x14ac:dyDescent="0.2">
      <c r="A246" s="81"/>
      <c r="B246" s="137" t="s">
        <v>290</v>
      </c>
      <c r="C246" s="240"/>
      <c r="D246" s="102">
        <f>1</f>
        <v>1</v>
      </c>
      <c r="E246" s="102">
        <v>3</v>
      </c>
      <c r="F246" s="138">
        <f t="shared" si="32"/>
        <v>3</v>
      </c>
      <c r="G246" s="244" t="s">
        <v>362</v>
      </c>
    </row>
    <row r="247" spans="1:7" s="198" customFormat="1" ht="14.25" x14ac:dyDescent="0.2">
      <c r="A247" s="81"/>
      <c r="B247" s="137" t="s">
        <v>291</v>
      </c>
      <c r="C247" s="240"/>
      <c r="D247" s="102">
        <f>1</f>
        <v>1</v>
      </c>
      <c r="E247" s="102">
        <v>3</v>
      </c>
      <c r="F247" s="138">
        <f t="shared" si="32"/>
        <v>3</v>
      </c>
      <c r="G247" s="244" t="s">
        <v>362</v>
      </c>
    </row>
    <row r="248" spans="1:7" s="198" customFormat="1" ht="14.25" x14ac:dyDescent="0.2">
      <c r="A248" s="81"/>
      <c r="B248" s="137" t="s">
        <v>350</v>
      </c>
      <c r="C248" s="240"/>
      <c r="D248" s="102">
        <f>1</f>
        <v>1</v>
      </c>
      <c r="E248" s="102">
        <v>6</v>
      </c>
      <c r="F248" s="138">
        <f t="shared" si="32"/>
        <v>6</v>
      </c>
      <c r="G248" s="244" t="s">
        <v>362</v>
      </c>
    </row>
    <row r="249" spans="1:7" s="198" customFormat="1" ht="14.25" x14ac:dyDescent="0.2">
      <c r="A249" s="81"/>
      <c r="B249" s="137" t="s">
        <v>351</v>
      </c>
      <c r="C249" s="240"/>
      <c r="D249" s="102">
        <f>1</f>
        <v>1</v>
      </c>
      <c r="E249" s="102">
        <v>6</v>
      </c>
      <c r="F249" s="138">
        <f t="shared" si="32"/>
        <v>6</v>
      </c>
      <c r="G249" s="244" t="s">
        <v>362</v>
      </c>
    </row>
    <row r="250" spans="1:7" s="198" customFormat="1" ht="14.25" x14ac:dyDescent="0.2">
      <c r="A250" s="81"/>
      <c r="B250" s="137" t="s">
        <v>352</v>
      </c>
      <c r="C250" s="240"/>
      <c r="D250" s="102">
        <f>1</f>
        <v>1</v>
      </c>
      <c r="E250" s="102">
        <v>6</v>
      </c>
      <c r="F250" s="138">
        <f t="shared" si="32"/>
        <v>6</v>
      </c>
      <c r="G250" s="244" t="s">
        <v>362</v>
      </c>
    </row>
    <row r="251" spans="1:7" s="198" customFormat="1" ht="14.25" x14ac:dyDescent="0.2">
      <c r="A251" s="81"/>
      <c r="B251" s="137" t="s">
        <v>345</v>
      </c>
      <c r="C251" s="240"/>
      <c r="D251" s="102">
        <f>1</f>
        <v>1</v>
      </c>
      <c r="E251" s="102">
        <v>6</v>
      </c>
      <c r="F251" s="138">
        <f t="shared" si="32"/>
        <v>6</v>
      </c>
      <c r="G251" s="244" t="s">
        <v>362</v>
      </c>
    </row>
    <row r="252" spans="1:7" s="198" customFormat="1" ht="14.25" x14ac:dyDescent="0.2">
      <c r="A252" s="81"/>
      <c r="B252" s="137" t="s">
        <v>349</v>
      </c>
      <c r="C252" s="240"/>
      <c r="D252" s="102">
        <f>1</f>
        <v>1</v>
      </c>
      <c r="E252" s="102">
        <v>6</v>
      </c>
      <c r="F252" s="138">
        <f t="shared" si="32"/>
        <v>6</v>
      </c>
      <c r="G252" s="244" t="s">
        <v>362</v>
      </c>
    </row>
    <row r="253" spans="1:7" s="198" customFormat="1" ht="14.25" x14ac:dyDescent="0.2">
      <c r="A253" s="81"/>
      <c r="B253" s="137" t="s">
        <v>342</v>
      </c>
      <c r="C253" s="240"/>
      <c r="D253" s="102">
        <f>1</f>
        <v>1</v>
      </c>
      <c r="E253" s="102">
        <v>6</v>
      </c>
      <c r="F253" s="138">
        <f t="shared" si="32"/>
        <v>6</v>
      </c>
      <c r="G253" s="244" t="s">
        <v>362</v>
      </c>
    </row>
    <row r="254" spans="1:7" s="178" customFormat="1" ht="14.25" x14ac:dyDescent="0.2">
      <c r="A254" s="81"/>
      <c r="B254" s="137"/>
      <c r="C254" s="240"/>
      <c r="D254" s="102"/>
      <c r="E254" s="102"/>
      <c r="F254" s="138"/>
      <c r="G254" s="81"/>
    </row>
    <row r="255" spans="1:7" s="178" customFormat="1" ht="14.25" x14ac:dyDescent="0.2">
      <c r="A255" s="246"/>
      <c r="B255" s="141"/>
      <c r="C255" s="247"/>
      <c r="D255" s="307" t="s">
        <v>129</v>
      </c>
      <c r="E255" s="308"/>
      <c r="F255" s="142">
        <f>+SUM(F235:F254)</f>
        <v>102</v>
      </c>
      <c r="G255" s="246"/>
    </row>
    <row r="256" spans="1:7" x14ac:dyDescent="0.2">
      <c r="A256" s="149"/>
      <c r="B256" s="134"/>
      <c r="C256" s="135"/>
      <c r="D256" s="105"/>
      <c r="E256" s="105"/>
      <c r="F256" s="105"/>
      <c r="G256" s="105"/>
    </row>
    <row r="257" spans="1:7" s="84" customFormat="1" ht="15" customHeight="1" x14ac:dyDescent="0.2">
      <c r="A257" s="130">
        <v>24</v>
      </c>
      <c r="B257" s="139" t="s">
        <v>225</v>
      </c>
      <c r="C257" s="136"/>
      <c r="D257" s="102"/>
      <c r="E257" s="102"/>
      <c r="F257" s="138"/>
      <c r="G257" s="130"/>
    </row>
    <row r="258" spans="1:7" s="84" customFormat="1" ht="14.25" x14ac:dyDescent="0.2">
      <c r="A258" s="130"/>
      <c r="B258" s="213" t="s">
        <v>252</v>
      </c>
      <c r="C258" s="136"/>
      <c r="D258" s="202">
        <f>2</f>
        <v>2</v>
      </c>
      <c r="E258" s="202">
        <v>8</v>
      </c>
      <c r="F258" s="214">
        <f t="shared" ref="F258:F262" si="33">+D258*E258</f>
        <v>16</v>
      </c>
      <c r="G258" s="128" t="s">
        <v>202</v>
      </c>
    </row>
    <row r="259" spans="1:7" s="84" customFormat="1" ht="14.25" x14ac:dyDescent="0.2">
      <c r="A259" s="130"/>
      <c r="B259" s="213" t="s">
        <v>262</v>
      </c>
      <c r="C259" s="136"/>
      <c r="D259" s="202">
        <f>2</f>
        <v>2</v>
      </c>
      <c r="E259" s="202">
        <v>8</v>
      </c>
      <c r="F259" s="214">
        <f t="shared" si="33"/>
        <v>16</v>
      </c>
      <c r="G259" s="128" t="s">
        <v>202</v>
      </c>
    </row>
    <row r="260" spans="1:7" s="84" customFormat="1" ht="14.25" x14ac:dyDescent="0.2">
      <c r="A260" s="130"/>
      <c r="B260" s="213" t="s">
        <v>254</v>
      </c>
      <c r="C260" s="136"/>
      <c r="D260" s="202">
        <f>2</f>
        <v>2</v>
      </c>
      <c r="E260" s="202">
        <v>8</v>
      </c>
      <c r="F260" s="214">
        <f t="shared" si="33"/>
        <v>16</v>
      </c>
      <c r="G260" s="128" t="s">
        <v>202</v>
      </c>
    </row>
    <row r="261" spans="1:7" s="84" customFormat="1" ht="14.25" x14ac:dyDescent="0.2">
      <c r="A261" s="130"/>
      <c r="B261" s="213" t="s">
        <v>255</v>
      </c>
      <c r="C261" s="136"/>
      <c r="D261" s="202">
        <f>2</f>
        <v>2</v>
      </c>
      <c r="E261" s="202">
        <v>8</v>
      </c>
      <c r="F261" s="214">
        <f t="shared" si="33"/>
        <v>16</v>
      </c>
      <c r="G261" s="128" t="s">
        <v>202</v>
      </c>
    </row>
    <row r="262" spans="1:7" s="84" customFormat="1" ht="14.25" x14ac:dyDescent="0.2">
      <c r="A262" s="130"/>
      <c r="B262" s="213" t="s">
        <v>256</v>
      </c>
      <c r="C262" s="136"/>
      <c r="D262" s="202">
        <f>2</f>
        <v>2</v>
      </c>
      <c r="E262" s="202">
        <v>8</v>
      </c>
      <c r="F262" s="214">
        <f t="shared" si="33"/>
        <v>16</v>
      </c>
      <c r="G262" s="128" t="s">
        <v>202</v>
      </c>
    </row>
    <row r="263" spans="1:7" s="204" customFormat="1" ht="14.25" x14ac:dyDescent="0.2">
      <c r="A263" s="202"/>
      <c r="B263" s="225" t="s">
        <v>292</v>
      </c>
      <c r="C263" s="215"/>
      <c r="D263" s="202">
        <f>2</f>
        <v>2</v>
      </c>
      <c r="E263" s="202">
        <v>8</v>
      </c>
      <c r="F263" s="226">
        <f t="shared" ref="F263:F267" si="34">+D263*E263</f>
        <v>16</v>
      </c>
      <c r="G263" s="39" t="s">
        <v>276</v>
      </c>
    </row>
    <row r="264" spans="1:7" s="204" customFormat="1" ht="14.25" x14ac:dyDescent="0.2">
      <c r="A264" s="202"/>
      <c r="B264" s="225" t="s">
        <v>293</v>
      </c>
      <c r="C264" s="215"/>
      <c r="D264" s="202">
        <f>2</f>
        <v>2</v>
      </c>
      <c r="E264" s="202">
        <v>8</v>
      </c>
      <c r="F264" s="226">
        <f t="shared" si="34"/>
        <v>16</v>
      </c>
      <c r="G264" s="39" t="s">
        <v>276</v>
      </c>
    </row>
    <row r="265" spans="1:7" s="204" customFormat="1" ht="14.25" x14ac:dyDescent="0.2">
      <c r="A265" s="202"/>
      <c r="B265" s="225" t="s">
        <v>294</v>
      </c>
      <c r="C265" s="215"/>
      <c r="D265" s="202">
        <f>2</f>
        <v>2</v>
      </c>
      <c r="E265" s="202">
        <v>8</v>
      </c>
      <c r="F265" s="226">
        <f t="shared" si="34"/>
        <v>16</v>
      </c>
      <c r="G265" s="39" t="s">
        <v>276</v>
      </c>
    </row>
    <row r="266" spans="1:7" s="204" customFormat="1" ht="14.25" x14ac:dyDescent="0.2">
      <c r="A266" s="202"/>
      <c r="B266" s="225" t="s">
        <v>295</v>
      </c>
      <c r="C266" s="215"/>
      <c r="D266" s="202">
        <f>2</f>
        <v>2</v>
      </c>
      <c r="E266" s="202">
        <v>8</v>
      </c>
      <c r="F266" s="226">
        <f t="shared" si="34"/>
        <v>16</v>
      </c>
      <c r="G266" s="39" t="s">
        <v>276</v>
      </c>
    </row>
    <row r="267" spans="1:7" s="204" customFormat="1" ht="14.25" x14ac:dyDescent="0.2">
      <c r="A267" s="202"/>
      <c r="B267" s="225" t="s">
        <v>296</v>
      </c>
      <c r="C267" s="215"/>
      <c r="D267" s="202">
        <f>2</f>
        <v>2</v>
      </c>
      <c r="E267" s="202">
        <v>8</v>
      </c>
      <c r="F267" s="226">
        <f t="shared" si="34"/>
        <v>16</v>
      </c>
      <c r="G267" s="39" t="s">
        <v>276</v>
      </c>
    </row>
    <row r="268" spans="1:7" s="204" customFormat="1" ht="14.25" x14ac:dyDescent="0.2">
      <c r="A268" s="202"/>
      <c r="B268" s="225" t="s">
        <v>343</v>
      </c>
      <c r="C268" s="215"/>
      <c r="D268" s="202">
        <f>2</f>
        <v>2</v>
      </c>
      <c r="E268" s="202">
        <v>6</v>
      </c>
      <c r="F268" s="226">
        <f t="shared" ref="F268:F272" si="35">+D268*E268</f>
        <v>12</v>
      </c>
      <c r="G268" s="39" t="s">
        <v>331</v>
      </c>
    </row>
    <row r="269" spans="1:7" s="204" customFormat="1" ht="14.25" x14ac:dyDescent="0.2">
      <c r="A269" s="202"/>
      <c r="B269" s="225" t="s">
        <v>344</v>
      </c>
      <c r="C269" s="215"/>
      <c r="D269" s="202">
        <f>2</f>
        <v>2</v>
      </c>
      <c r="E269" s="202">
        <v>6</v>
      </c>
      <c r="F269" s="226">
        <f t="shared" si="35"/>
        <v>12</v>
      </c>
      <c r="G269" s="39" t="s">
        <v>331</v>
      </c>
    </row>
    <row r="270" spans="1:7" s="204" customFormat="1" ht="14.25" x14ac:dyDescent="0.2">
      <c r="A270" s="202"/>
      <c r="B270" s="225" t="s">
        <v>346</v>
      </c>
      <c r="C270" s="215"/>
      <c r="D270" s="202">
        <f>2</f>
        <v>2</v>
      </c>
      <c r="E270" s="202">
        <v>6</v>
      </c>
      <c r="F270" s="226">
        <f t="shared" si="35"/>
        <v>12</v>
      </c>
      <c r="G270" s="39" t="s">
        <v>331</v>
      </c>
    </row>
    <row r="271" spans="1:7" s="204" customFormat="1" ht="14.25" x14ac:dyDescent="0.2">
      <c r="A271" s="202"/>
      <c r="B271" s="225" t="s">
        <v>347</v>
      </c>
      <c r="C271" s="215"/>
      <c r="D271" s="202">
        <f>2</f>
        <v>2</v>
      </c>
      <c r="E271" s="202">
        <v>6</v>
      </c>
      <c r="F271" s="226">
        <f t="shared" si="35"/>
        <v>12</v>
      </c>
      <c r="G271" s="39" t="s">
        <v>331</v>
      </c>
    </row>
    <row r="272" spans="1:7" s="204" customFormat="1" ht="14.25" x14ac:dyDescent="0.2">
      <c r="A272" s="202"/>
      <c r="B272" s="225" t="s">
        <v>348</v>
      </c>
      <c r="C272" s="215"/>
      <c r="D272" s="202">
        <f>2</f>
        <v>2</v>
      </c>
      <c r="E272" s="202">
        <v>6</v>
      </c>
      <c r="F272" s="226">
        <f t="shared" si="35"/>
        <v>12</v>
      </c>
      <c r="G272" s="39" t="s">
        <v>331</v>
      </c>
    </row>
    <row r="273" spans="1:7" ht="14.25" x14ac:dyDescent="0.2">
      <c r="A273" s="130"/>
      <c r="B273" s="137"/>
      <c r="C273" s="136"/>
      <c r="D273" s="102"/>
      <c r="E273" s="102"/>
      <c r="F273" s="138"/>
      <c r="G273" s="130"/>
    </row>
    <row r="274" spans="1:7" ht="14.25" x14ac:dyDescent="0.2">
      <c r="A274" s="143"/>
      <c r="B274" s="141"/>
      <c r="C274" s="140"/>
      <c r="D274" s="307" t="s">
        <v>129</v>
      </c>
      <c r="E274" s="308"/>
      <c r="F274" s="142">
        <f>+SUM(F257:F273)</f>
        <v>220</v>
      </c>
      <c r="G274" s="143"/>
    </row>
    <row r="275" spans="1:7" ht="15.75" x14ac:dyDescent="0.25">
      <c r="A275" s="43"/>
      <c r="B275" s="56" t="s">
        <v>35</v>
      </c>
      <c r="C275" s="106"/>
      <c r="D275" s="109"/>
      <c r="E275" s="109"/>
      <c r="F275" s="107"/>
      <c r="G275" s="43"/>
    </row>
    <row r="276" spans="1:7" s="84" customFormat="1" ht="15" customHeight="1" x14ac:dyDescent="0.2">
      <c r="A276" s="130">
        <v>24</v>
      </c>
      <c r="B276" s="139" t="s">
        <v>225</v>
      </c>
      <c r="C276" s="136"/>
      <c r="D276" s="202"/>
      <c r="E276" s="202"/>
      <c r="F276" s="214"/>
      <c r="G276" s="130"/>
    </row>
    <row r="277" spans="1:7" s="198" customFormat="1" ht="21" customHeight="1" x14ac:dyDescent="0.2">
      <c r="A277" s="81"/>
      <c r="B277" s="137" t="s">
        <v>252</v>
      </c>
      <c r="C277" s="240"/>
      <c r="D277" s="102">
        <f>2</f>
        <v>2</v>
      </c>
      <c r="E277" s="102">
        <v>8</v>
      </c>
      <c r="F277" s="138">
        <f t="shared" ref="F277:F291" si="36">+D277*E277</f>
        <v>16</v>
      </c>
      <c r="G277" s="244" t="s">
        <v>362</v>
      </c>
    </row>
    <row r="278" spans="1:7" s="198" customFormat="1" ht="21" customHeight="1" x14ac:dyDescent="0.2">
      <c r="A278" s="81"/>
      <c r="B278" s="137" t="s">
        <v>262</v>
      </c>
      <c r="C278" s="240"/>
      <c r="D278" s="102">
        <f>2</f>
        <v>2</v>
      </c>
      <c r="E278" s="102">
        <v>8</v>
      </c>
      <c r="F278" s="138">
        <f t="shared" si="36"/>
        <v>16</v>
      </c>
      <c r="G278" s="244" t="s">
        <v>362</v>
      </c>
    </row>
    <row r="279" spans="1:7" s="198" customFormat="1" ht="21" customHeight="1" x14ac:dyDescent="0.2">
      <c r="A279" s="81"/>
      <c r="B279" s="137" t="s">
        <v>254</v>
      </c>
      <c r="C279" s="240"/>
      <c r="D279" s="102">
        <f>2</f>
        <v>2</v>
      </c>
      <c r="E279" s="102">
        <v>8</v>
      </c>
      <c r="F279" s="138">
        <f t="shared" si="36"/>
        <v>16</v>
      </c>
      <c r="G279" s="244" t="s">
        <v>362</v>
      </c>
    </row>
    <row r="280" spans="1:7" s="198" customFormat="1" ht="21" customHeight="1" x14ac:dyDescent="0.2">
      <c r="A280" s="81"/>
      <c r="B280" s="137" t="s">
        <v>255</v>
      </c>
      <c r="C280" s="240"/>
      <c r="D280" s="102">
        <f>2</f>
        <v>2</v>
      </c>
      <c r="E280" s="102">
        <v>8</v>
      </c>
      <c r="F280" s="138">
        <f t="shared" si="36"/>
        <v>16</v>
      </c>
      <c r="G280" s="244" t="s">
        <v>362</v>
      </c>
    </row>
    <row r="281" spans="1:7" s="198" customFormat="1" ht="21" customHeight="1" x14ac:dyDescent="0.2">
      <c r="A281" s="81"/>
      <c r="B281" s="137" t="s">
        <v>256</v>
      </c>
      <c r="C281" s="240"/>
      <c r="D281" s="102">
        <f>2</f>
        <v>2</v>
      </c>
      <c r="E281" s="102">
        <v>8</v>
      </c>
      <c r="F281" s="138">
        <f t="shared" si="36"/>
        <v>16</v>
      </c>
      <c r="G281" s="244" t="s">
        <v>362</v>
      </c>
    </row>
    <row r="282" spans="1:7" s="199" customFormat="1" ht="14.25" x14ac:dyDescent="0.2">
      <c r="A282" s="102"/>
      <c r="B282" s="241" t="s">
        <v>292</v>
      </c>
      <c r="C282" s="242"/>
      <c r="D282" s="102">
        <f>2</f>
        <v>2</v>
      </c>
      <c r="E282" s="102">
        <v>8</v>
      </c>
      <c r="F282" s="243">
        <f t="shared" si="36"/>
        <v>16</v>
      </c>
      <c r="G282" s="244" t="s">
        <v>362</v>
      </c>
    </row>
    <row r="283" spans="1:7" s="199" customFormat="1" ht="14.25" x14ac:dyDescent="0.2">
      <c r="A283" s="102"/>
      <c r="B283" s="241" t="s">
        <v>293</v>
      </c>
      <c r="C283" s="242"/>
      <c r="D283" s="102">
        <f>2</f>
        <v>2</v>
      </c>
      <c r="E283" s="102">
        <v>8</v>
      </c>
      <c r="F283" s="243">
        <f t="shared" si="36"/>
        <v>16</v>
      </c>
      <c r="G283" s="244" t="s">
        <v>362</v>
      </c>
    </row>
    <row r="284" spans="1:7" s="199" customFormat="1" ht="14.25" x14ac:dyDescent="0.2">
      <c r="A284" s="102"/>
      <c r="B284" s="241" t="s">
        <v>294</v>
      </c>
      <c r="C284" s="242"/>
      <c r="D284" s="102">
        <f>2</f>
        <v>2</v>
      </c>
      <c r="E284" s="102">
        <v>8</v>
      </c>
      <c r="F284" s="243">
        <f t="shared" si="36"/>
        <v>16</v>
      </c>
      <c r="G284" s="244" t="s">
        <v>362</v>
      </c>
    </row>
    <row r="285" spans="1:7" s="199" customFormat="1" ht="14.25" x14ac:dyDescent="0.2">
      <c r="A285" s="102"/>
      <c r="B285" s="241" t="s">
        <v>295</v>
      </c>
      <c r="C285" s="242"/>
      <c r="D285" s="102">
        <f>2</f>
        <v>2</v>
      </c>
      <c r="E285" s="102">
        <v>8</v>
      </c>
      <c r="F285" s="243">
        <f t="shared" si="36"/>
        <v>16</v>
      </c>
      <c r="G285" s="244" t="s">
        <v>362</v>
      </c>
    </row>
    <row r="286" spans="1:7" s="199" customFormat="1" ht="14.25" x14ac:dyDescent="0.2">
      <c r="A286" s="102"/>
      <c r="B286" s="241" t="s">
        <v>296</v>
      </c>
      <c r="C286" s="242"/>
      <c r="D286" s="102">
        <f>2</f>
        <v>2</v>
      </c>
      <c r="E286" s="102">
        <v>8</v>
      </c>
      <c r="F286" s="243">
        <f t="shared" si="36"/>
        <v>16</v>
      </c>
      <c r="G286" s="244" t="s">
        <v>362</v>
      </c>
    </row>
    <row r="287" spans="1:7" s="199" customFormat="1" ht="14.25" x14ac:dyDescent="0.2">
      <c r="A287" s="102"/>
      <c r="B287" s="241" t="s">
        <v>343</v>
      </c>
      <c r="C287" s="242"/>
      <c r="D287" s="102">
        <f>2</f>
        <v>2</v>
      </c>
      <c r="E287" s="102">
        <v>6</v>
      </c>
      <c r="F287" s="243">
        <f t="shared" si="36"/>
        <v>12</v>
      </c>
      <c r="G287" s="244" t="s">
        <v>362</v>
      </c>
    </row>
    <row r="288" spans="1:7" s="199" customFormat="1" ht="14.25" x14ac:dyDescent="0.2">
      <c r="A288" s="102"/>
      <c r="B288" s="241" t="s">
        <v>344</v>
      </c>
      <c r="C288" s="242"/>
      <c r="D288" s="102">
        <f>2</f>
        <v>2</v>
      </c>
      <c r="E288" s="102">
        <v>6</v>
      </c>
      <c r="F288" s="243">
        <f t="shared" si="36"/>
        <v>12</v>
      </c>
      <c r="G288" s="244" t="s">
        <v>362</v>
      </c>
    </row>
    <row r="289" spans="1:7" s="199" customFormat="1" ht="14.25" x14ac:dyDescent="0.2">
      <c r="A289" s="102"/>
      <c r="B289" s="241" t="s">
        <v>346</v>
      </c>
      <c r="C289" s="242"/>
      <c r="D289" s="102">
        <f>2</f>
        <v>2</v>
      </c>
      <c r="E289" s="102">
        <v>6</v>
      </c>
      <c r="F289" s="243">
        <f t="shared" si="36"/>
        <v>12</v>
      </c>
      <c r="G289" s="244" t="s">
        <v>362</v>
      </c>
    </row>
    <row r="290" spans="1:7" s="199" customFormat="1" ht="14.25" x14ac:dyDescent="0.2">
      <c r="A290" s="102"/>
      <c r="B290" s="241" t="s">
        <v>347</v>
      </c>
      <c r="C290" s="242"/>
      <c r="D290" s="102">
        <f>2</f>
        <v>2</v>
      </c>
      <c r="E290" s="102">
        <v>6</v>
      </c>
      <c r="F290" s="243">
        <f t="shared" si="36"/>
        <v>12</v>
      </c>
      <c r="G290" s="244" t="s">
        <v>362</v>
      </c>
    </row>
    <row r="291" spans="1:7" s="199" customFormat="1" ht="14.25" x14ac:dyDescent="0.2">
      <c r="A291" s="102"/>
      <c r="B291" s="241" t="s">
        <v>348</v>
      </c>
      <c r="C291" s="242"/>
      <c r="D291" s="102">
        <f>2</f>
        <v>2</v>
      </c>
      <c r="E291" s="102">
        <v>6</v>
      </c>
      <c r="F291" s="243">
        <f t="shared" si="36"/>
        <v>12</v>
      </c>
      <c r="G291" s="244" t="s">
        <v>362</v>
      </c>
    </row>
    <row r="292" spans="1:7" s="178" customFormat="1" ht="14.25" x14ac:dyDescent="0.2">
      <c r="A292" s="81"/>
      <c r="B292" s="137"/>
      <c r="C292" s="240"/>
      <c r="D292" s="102"/>
      <c r="E292" s="102"/>
      <c r="F292" s="138"/>
      <c r="G292" s="81"/>
    </row>
    <row r="293" spans="1:7" s="178" customFormat="1" ht="14.25" x14ac:dyDescent="0.2">
      <c r="A293" s="246"/>
      <c r="B293" s="141"/>
      <c r="C293" s="247"/>
      <c r="D293" s="307" t="s">
        <v>129</v>
      </c>
      <c r="E293" s="308"/>
      <c r="F293" s="142">
        <f>+SUM(F276:F292)</f>
        <v>220</v>
      </c>
      <c r="G293" s="246"/>
    </row>
    <row r="294" spans="1:7" x14ac:dyDescent="0.2">
      <c r="A294" s="149"/>
      <c r="B294" s="134"/>
      <c r="C294" s="135"/>
      <c r="D294" s="105"/>
      <c r="E294" s="105"/>
      <c r="F294" s="105"/>
      <c r="G294" s="105"/>
    </row>
    <row r="295" spans="1:7" s="84" customFormat="1" ht="15" customHeight="1" x14ac:dyDescent="0.2">
      <c r="A295" s="130">
        <v>25</v>
      </c>
      <c r="B295" s="139" t="s">
        <v>226</v>
      </c>
      <c r="C295" s="136"/>
      <c r="D295" s="102"/>
      <c r="E295" s="102"/>
      <c r="F295" s="138"/>
      <c r="G295" s="130"/>
    </row>
    <row r="296" spans="1:7" s="84" customFormat="1" ht="14.25" x14ac:dyDescent="0.2">
      <c r="A296" s="130"/>
      <c r="B296" s="213" t="s">
        <v>252</v>
      </c>
      <c r="C296" s="136"/>
      <c r="D296" s="202">
        <f>1</f>
        <v>1</v>
      </c>
      <c r="E296" s="202">
        <v>8</v>
      </c>
      <c r="F296" s="214">
        <f>+D296*E296</f>
        <v>8</v>
      </c>
      <c r="G296" s="128" t="s">
        <v>202</v>
      </c>
    </row>
    <row r="297" spans="1:7" s="84" customFormat="1" ht="14.25" x14ac:dyDescent="0.2">
      <c r="A297" s="130"/>
      <c r="B297" s="213" t="s">
        <v>262</v>
      </c>
      <c r="C297" s="136"/>
      <c r="D297" s="202">
        <f>1</f>
        <v>1</v>
      </c>
      <c r="E297" s="202">
        <v>8</v>
      </c>
      <c r="F297" s="214">
        <f>+D297*E297</f>
        <v>8</v>
      </c>
      <c r="G297" s="128" t="s">
        <v>202</v>
      </c>
    </row>
    <row r="298" spans="1:7" s="84" customFormat="1" ht="14.25" x14ac:dyDescent="0.2">
      <c r="A298" s="130"/>
      <c r="B298" s="213" t="s">
        <v>253</v>
      </c>
      <c r="C298" s="136"/>
      <c r="D298" s="202">
        <f>1</f>
        <v>1</v>
      </c>
      <c r="E298" s="202">
        <v>8</v>
      </c>
      <c r="F298" s="214">
        <f t="shared" ref="F298:F303" si="37">+D298*E298</f>
        <v>8</v>
      </c>
      <c r="G298" s="128" t="s">
        <v>202</v>
      </c>
    </row>
    <row r="299" spans="1:7" s="84" customFormat="1" ht="14.25" x14ac:dyDescent="0.2">
      <c r="A299" s="130"/>
      <c r="B299" s="213" t="s">
        <v>257</v>
      </c>
      <c r="C299" s="136"/>
      <c r="D299" s="202">
        <f>1</f>
        <v>1</v>
      </c>
      <c r="E299" s="202">
        <v>8</v>
      </c>
      <c r="F299" s="214">
        <f>+D299*E299</f>
        <v>8</v>
      </c>
      <c r="G299" s="128" t="s">
        <v>202</v>
      </c>
    </row>
    <row r="300" spans="1:7" s="84" customFormat="1" ht="14.25" x14ac:dyDescent="0.2">
      <c r="A300" s="130"/>
      <c r="B300" s="213" t="s">
        <v>258</v>
      </c>
      <c r="C300" s="136"/>
      <c r="D300" s="202">
        <f>1</f>
        <v>1</v>
      </c>
      <c r="E300" s="202">
        <v>8</v>
      </c>
      <c r="F300" s="214">
        <f>+D300*E300</f>
        <v>8</v>
      </c>
      <c r="G300" s="128" t="s">
        <v>202</v>
      </c>
    </row>
    <row r="301" spans="1:7" s="84" customFormat="1" ht="14.25" x14ac:dyDescent="0.2">
      <c r="A301" s="130"/>
      <c r="B301" s="213" t="s">
        <v>254</v>
      </c>
      <c r="C301" s="136"/>
      <c r="D301" s="202">
        <f>1</f>
        <v>1</v>
      </c>
      <c r="E301" s="202">
        <v>8</v>
      </c>
      <c r="F301" s="214">
        <f t="shared" si="37"/>
        <v>8</v>
      </c>
      <c r="G301" s="128" t="s">
        <v>202</v>
      </c>
    </row>
    <row r="302" spans="1:7" s="84" customFormat="1" ht="14.25" x14ac:dyDescent="0.2">
      <c r="A302" s="130"/>
      <c r="B302" s="213" t="s">
        <v>255</v>
      </c>
      <c r="C302" s="136"/>
      <c r="D302" s="202">
        <f>1</f>
        <v>1</v>
      </c>
      <c r="E302" s="202">
        <v>8</v>
      </c>
      <c r="F302" s="214">
        <f t="shared" si="37"/>
        <v>8</v>
      </c>
      <c r="G302" s="128" t="s">
        <v>202</v>
      </c>
    </row>
    <row r="303" spans="1:7" s="84" customFormat="1" ht="14.25" x14ac:dyDescent="0.2">
      <c r="A303" s="130"/>
      <c r="B303" s="213" t="s">
        <v>256</v>
      </c>
      <c r="C303" s="136"/>
      <c r="D303" s="202">
        <f>1</f>
        <v>1</v>
      </c>
      <c r="E303" s="202">
        <v>8</v>
      </c>
      <c r="F303" s="214">
        <f t="shared" si="37"/>
        <v>8</v>
      </c>
      <c r="G303" s="128" t="s">
        <v>202</v>
      </c>
    </row>
    <row r="304" spans="1:7" s="84" customFormat="1" ht="14.25" x14ac:dyDescent="0.2">
      <c r="A304" s="130"/>
      <c r="B304" s="213" t="s">
        <v>292</v>
      </c>
      <c r="C304" s="136"/>
      <c r="D304" s="202">
        <f>1</f>
        <v>1</v>
      </c>
      <c r="E304" s="202">
        <v>3</v>
      </c>
      <c r="F304" s="214">
        <f>+D304*E304</f>
        <v>3</v>
      </c>
      <c r="G304" s="39" t="s">
        <v>276</v>
      </c>
    </row>
    <row r="305" spans="1:7" s="84" customFormat="1" ht="14.25" x14ac:dyDescent="0.2">
      <c r="A305" s="130"/>
      <c r="B305" s="213" t="s">
        <v>293</v>
      </c>
      <c r="C305" s="136"/>
      <c r="D305" s="202">
        <f>1</f>
        <v>1</v>
      </c>
      <c r="E305" s="202">
        <v>3</v>
      </c>
      <c r="F305" s="214">
        <f>+D305*E305</f>
        <v>3</v>
      </c>
      <c r="G305" s="39" t="s">
        <v>276</v>
      </c>
    </row>
    <row r="306" spans="1:7" s="84" customFormat="1" ht="14.25" x14ac:dyDescent="0.2">
      <c r="A306" s="130"/>
      <c r="B306" s="213" t="s">
        <v>297</v>
      </c>
      <c r="C306" s="136"/>
      <c r="D306" s="202">
        <f>1</f>
        <v>1</v>
      </c>
      <c r="E306" s="202">
        <v>3</v>
      </c>
      <c r="F306" s="214">
        <f t="shared" ref="F306" si="38">+D306*E306</f>
        <v>3</v>
      </c>
      <c r="G306" s="39" t="s">
        <v>276</v>
      </c>
    </row>
    <row r="307" spans="1:7" s="84" customFormat="1" ht="14.25" x14ac:dyDescent="0.2">
      <c r="A307" s="130"/>
      <c r="B307" s="213" t="s">
        <v>298</v>
      </c>
      <c r="C307" s="136"/>
      <c r="D307" s="202">
        <f>1</f>
        <v>1</v>
      </c>
      <c r="E307" s="202">
        <v>3</v>
      </c>
      <c r="F307" s="214">
        <f>+D307*E307</f>
        <v>3</v>
      </c>
      <c r="G307" s="39" t="s">
        <v>276</v>
      </c>
    </row>
    <row r="308" spans="1:7" s="84" customFormat="1" ht="14.25" x14ac:dyDescent="0.2">
      <c r="A308" s="130"/>
      <c r="B308" s="213" t="s">
        <v>299</v>
      </c>
      <c r="C308" s="136"/>
      <c r="D308" s="202">
        <f>1</f>
        <v>1</v>
      </c>
      <c r="E308" s="202">
        <v>3</v>
      </c>
      <c r="F308" s="214">
        <f>+D308*E308</f>
        <v>3</v>
      </c>
      <c r="G308" s="39" t="s">
        <v>276</v>
      </c>
    </row>
    <row r="309" spans="1:7" s="84" customFormat="1" ht="14.25" x14ac:dyDescent="0.2">
      <c r="A309" s="130"/>
      <c r="B309" s="213" t="s">
        <v>294</v>
      </c>
      <c r="C309" s="136"/>
      <c r="D309" s="202">
        <f>1</f>
        <v>1</v>
      </c>
      <c r="E309" s="202">
        <v>3</v>
      </c>
      <c r="F309" s="214">
        <f t="shared" ref="F309:F311" si="39">+D309*E309</f>
        <v>3</v>
      </c>
      <c r="G309" s="39" t="s">
        <v>276</v>
      </c>
    </row>
    <row r="310" spans="1:7" s="84" customFormat="1" ht="14.25" x14ac:dyDescent="0.2">
      <c r="A310" s="130"/>
      <c r="B310" s="213" t="s">
        <v>295</v>
      </c>
      <c r="C310" s="136"/>
      <c r="D310" s="202">
        <f>1</f>
        <v>1</v>
      </c>
      <c r="E310" s="202">
        <v>3</v>
      </c>
      <c r="F310" s="214">
        <f t="shared" si="39"/>
        <v>3</v>
      </c>
      <c r="G310" s="39" t="s">
        <v>276</v>
      </c>
    </row>
    <row r="311" spans="1:7" s="84" customFormat="1" ht="14.25" x14ac:dyDescent="0.2">
      <c r="A311" s="130"/>
      <c r="B311" s="213" t="s">
        <v>296</v>
      </c>
      <c r="C311" s="136"/>
      <c r="D311" s="202">
        <f>1</f>
        <v>1</v>
      </c>
      <c r="E311" s="202">
        <v>3</v>
      </c>
      <c r="F311" s="214">
        <f t="shared" si="39"/>
        <v>3</v>
      </c>
      <c r="G311" s="39" t="s">
        <v>276</v>
      </c>
    </row>
    <row r="312" spans="1:7" ht="14.25" x14ac:dyDescent="0.2">
      <c r="A312" s="130"/>
      <c r="B312" s="137"/>
      <c r="C312" s="136"/>
      <c r="D312" s="102"/>
      <c r="E312" s="102"/>
      <c r="F312" s="138"/>
      <c r="G312" s="130"/>
    </row>
    <row r="313" spans="1:7" ht="14.25" x14ac:dyDescent="0.2">
      <c r="A313" s="143"/>
      <c r="B313" s="141"/>
      <c r="C313" s="140"/>
      <c r="D313" s="307" t="s">
        <v>129</v>
      </c>
      <c r="E313" s="308"/>
      <c r="F313" s="142">
        <f>+SUM(F295:F312)</f>
        <v>88</v>
      </c>
      <c r="G313" s="143"/>
    </row>
    <row r="314" spans="1:7" ht="15.75" x14ac:dyDescent="0.25">
      <c r="A314" s="43"/>
      <c r="B314" s="56" t="s">
        <v>35</v>
      </c>
      <c r="C314" s="106"/>
      <c r="D314" s="109"/>
      <c r="E314" s="109"/>
      <c r="F314" s="107"/>
      <c r="G314" s="43"/>
    </row>
    <row r="315" spans="1:7" s="84" customFormat="1" ht="15" customHeight="1" x14ac:dyDescent="0.2">
      <c r="A315" s="130">
        <v>25</v>
      </c>
      <c r="B315" s="139" t="s">
        <v>226</v>
      </c>
      <c r="C315" s="136"/>
      <c r="D315" s="202"/>
      <c r="E315" s="202"/>
      <c r="F315" s="214"/>
      <c r="G315" s="130"/>
    </row>
    <row r="316" spans="1:7" s="198" customFormat="1" ht="21" customHeight="1" x14ac:dyDescent="0.2">
      <c r="A316" s="81"/>
      <c r="B316" s="137" t="s">
        <v>252</v>
      </c>
      <c r="C316" s="240"/>
      <c r="D316" s="102">
        <f>1</f>
        <v>1</v>
      </c>
      <c r="E316" s="102">
        <v>8</v>
      </c>
      <c r="F316" s="138">
        <f>+D316*E316</f>
        <v>8</v>
      </c>
      <c r="G316" s="244" t="s">
        <v>362</v>
      </c>
    </row>
    <row r="317" spans="1:7" s="198" customFormat="1" ht="21" customHeight="1" x14ac:dyDescent="0.2">
      <c r="A317" s="81"/>
      <c r="B317" s="137" t="s">
        <v>262</v>
      </c>
      <c r="C317" s="240"/>
      <c r="D317" s="102">
        <f>1</f>
        <v>1</v>
      </c>
      <c r="E317" s="102">
        <v>8</v>
      </c>
      <c r="F317" s="138">
        <f>+D317*E317</f>
        <v>8</v>
      </c>
      <c r="G317" s="244" t="s">
        <v>362</v>
      </c>
    </row>
    <row r="318" spans="1:7" s="198" customFormat="1" ht="21" customHeight="1" x14ac:dyDescent="0.2">
      <c r="A318" s="81"/>
      <c r="B318" s="137" t="s">
        <v>253</v>
      </c>
      <c r="C318" s="240"/>
      <c r="D318" s="102">
        <f>1</f>
        <v>1</v>
      </c>
      <c r="E318" s="102">
        <v>8</v>
      </c>
      <c r="F318" s="138">
        <f t="shared" ref="F318" si="40">+D318*E318</f>
        <v>8</v>
      </c>
      <c r="G318" s="244" t="s">
        <v>362</v>
      </c>
    </row>
    <row r="319" spans="1:7" s="198" customFormat="1" ht="21" customHeight="1" x14ac:dyDescent="0.2">
      <c r="A319" s="81"/>
      <c r="B319" s="137" t="s">
        <v>257</v>
      </c>
      <c r="C319" s="240"/>
      <c r="D319" s="102">
        <f>1</f>
        <v>1</v>
      </c>
      <c r="E319" s="102">
        <v>8</v>
      </c>
      <c r="F319" s="138">
        <f>+D319*E319</f>
        <v>8</v>
      </c>
      <c r="G319" s="244" t="s">
        <v>362</v>
      </c>
    </row>
    <row r="320" spans="1:7" s="198" customFormat="1" ht="21" customHeight="1" x14ac:dyDescent="0.2">
      <c r="A320" s="81"/>
      <c r="B320" s="137" t="s">
        <v>258</v>
      </c>
      <c r="C320" s="240"/>
      <c r="D320" s="102">
        <f>1</f>
        <v>1</v>
      </c>
      <c r="E320" s="102">
        <v>8</v>
      </c>
      <c r="F320" s="138">
        <f>+D320*E320</f>
        <v>8</v>
      </c>
      <c r="G320" s="244" t="s">
        <v>362</v>
      </c>
    </row>
    <row r="321" spans="1:7" s="198" customFormat="1" ht="21" customHeight="1" x14ac:dyDescent="0.2">
      <c r="A321" s="81"/>
      <c r="B321" s="137" t="s">
        <v>254</v>
      </c>
      <c r="C321" s="240"/>
      <c r="D321" s="102">
        <f>1</f>
        <v>1</v>
      </c>
      <c r="E321" s="102">
        <v>8</v>
      </c>
      <c r="F321" s="138">
        <f t="shared" ref="F321:F323" si="41">+D321*E321</f>
        <v>8</v>
      </c>
      <c r="G321" s="244" t="s">
        <v>362</v>
      </c>
    </row>
    <row r="322" spans="1:7" s="198" customFormat="1" ht="21" customHeight="1" x14ac:dyDescent="0.2">
      <c r="A322" s="81"/>
      <c r="B322" s="137" t="s">
        <v>255</v>
      </c>
      <c r="C322" s="240"/>
      <c r="D322" s="102">
        <f>1</f>
        <v>1</v>
      </c>
      <c r="E322" s="102">
        <v>8</v>
      </c>
      <c r="F322" s="138">
        <f t="shared" si="41"/>
        <v>8</v>
      </c>
      <c r="G322" s="244" t="s">
        <v>362</v>
      </c>
    </row>
    <row r="323" spans="1:7" s="198" customFormat="1" ht="21" customHeight="1" x14ac:dyDescent="0.2">
      <c r="A323" s="81"/>
      <c r="B323" s="137" t="s">
        <v>256</v>
      </c>
      <c r="C323" s="240"/>
      <c r="D323" s="102">
        <f>1</f>
        <v>1</v>
      </c>
      <c r="E323" s="102">
        <v>8</v>
      </c>
      <c r="F323" s="138">
        <f t="shared" si="41"/>
        <v>8</v>
      </c>
      <c r="G323" s="244" t="s">
        <v>362</v>
      </c>
    </row>
    <row r="324" spans="1:7" s="198" customFormat="1" ht="14.25" x14ac:dyDescent="0.2">
      <c r="A324" s="81"/>
      <c r="B324" s="137" t="s">
        <v>292</v>
      </c>
      <c r="C324" s="240"/>
      <c r="D324" s="102">
        <f>1</f>
        <v>1</v>
      </c>
      <c r="E324" s="102">
        <v>3</v>
      </c>
      <c r="F324" s="138">
        <f>+D324*E324</f>
        <v>3</v>
      </c>
      <c r="G324" s="244" t="s">
        <v>362</v>
      </c>
    </row>
    <row r="325" spans="1:7" s="198" customFormat="1" ht="14.25" x14ac:dyDescent="0.2">
      <c r="A325" s="81"/>
      <c r="B325" s="137" t="s">
        <v>293</v>
      </c>
      <c r="C325" s="240"/>
      <c r="D325" s="102">
        <f>1</f>
        <v>1</v>
      </c>
      <c r="E325" s="102">
        <v>3</v>
      </c>
      <c r="F325" s="138">
        <f>+D325*E325</f>
        <v>3</v>
      </c>
      <c r="G325" s="244" t="s">
        <v>362</v>
      </c>
    </row>
    <row r="326" spans="1:7" s="198" customFormat="1" ht="14.25" x14ac:dyDescent="0.2">
      <c r="A326" s="81"/>
      <c r="B326" s="137" t="s">
        <v>297</v>
      </c>
      <c r="C326" s="240"/>
      <c r="D326" s="102">
        <f>1</f>
        <v>1</v>
      </c>
      <c r="E326" s="102">
        <v>3</v>
      </c>
      <c r="F326" s="138">
        <f t="shared" ref="F326" si="42">+D326*E326</f>
        <v>3</v>
      </c>
      <c r="G326" s="244" t="s">
        <v>362</v>
      </c>
    </row>
    <row r="327" spans="1:7" s="198" customFormat="1" ht="14.25" x14ac:dyDescent="0.2">
      <c r="A327" s="81"/>
      <c r="B327" s="137" t="s">
        <v>298</v>
      </c>
      <c r="C327" s="240"/>
      <c r="D327" s="102">
        <f>1</f>
        <v>1</v>
      </c>
      <c r="E327" s="102">
        <v>3</v>
      </c>
      <c r="F327" s="138">
        <f>+D327*E327</f>
        <v>3</v>
      </c>
      <c r="G327" s="244" t="s">
        <v>362</v>
      </c>
    </row>
    <row r="328" spans="1:7" s="198" customFormat="1" ht="14.25" x14ac:dyDescent="0.2">
      <c r="A328" s="81"/>
      <c r="B328" s="137" t="s">
        <v>299</v>
      </c>
      <c r="C328" s="240"/>
      <c r="D328" s="102">
        <f>1</f>
        <v>1</v>
      </c>
      <c r="E328" s="102">
        <v>3</v>
      </c>
      <c r="F328" s="138">
        <f>+D328*E328</f>
        <v>3</v>
      </c>
      <c r="G328" s="244" t="s">
        <v>362</v>
      </c>
    </row>
    <row r="329" spans="1:7" s="198" customFormat="1" ht="14.25" x14ac:dyDescent="0.2">
      <c r="A329" s="81"/>
      <c r="B329" s="137" t="s">
        <v>294</v>
      </c>
      <c r="C329" s="240"/>
      <c r="D329" s="102">
        <f>1</f>
        <v>1</v>
      </c>
      <c r="E329" s="102">
        <v>3</v>
      </c>
      <c r="F329" s="138">
        <f t="shared" ref="F329:F331" si="43">+D329*E329</f>
        <v>3</v>
      </c>
      <c r="G329" s="244" t="s">
        <v>362</v>
      </c>
    </row>
    <row r="330" spans="1:7" s="198" customFormat="1" ht="14.25" x14ac:dyDescent="0.2">
      <c r="A330" s="81"/>
      <c r="B330" s="137" t="s">
        <v>295</v>
      </c>
      <c r="C330" s="240"/>
      <c r="D330" s="102">
        <f>1</f>
        <v>1</v>
      </c>
      <c r="E330" s="102">
        <v>3</v>
      </c>
      <c r="F330" s="138">
        <f t="shared" si="43"/>
        <v>3</v>
      </c>
      <c r="G330" s="244" t="s">
        <v>362</v>
      </c>
    </row>
    <row r="331" spans="1:7" s="198" customFormat="1" ht="14.25" x14ac:dyDescent="0.2">
      <c r="A331" s="81"/>
      <c r="B331" s="137" t="s">
        <v>296</v>
      </c>
      <c r="C331" s="240"/>
      <c r="D331" s="102">
        <f>1</f>
        <v>1</v>
      </c>
      <c r="E331" s="102">
        <v>3</v>
      </c>
      <c r="F331" s="138">
        <f t="shared" si="43"/>
        <v>3</v>
      </c>
      <c r="G331" s="244" t="s">
        <v>362</v>
      </c>
    </row>
    <row r="332" spans="1:7" s="178" customFormat="1" ht="14.25" x14ac:dyDescent="0.2">
      <c r="A332" s="81"/>
      <c r="B332" s="137"/>
      <c r="C332" s="240"/>
      <c r="D332" s="102"/>
      <c r="E332" s="102"/>
      <c r="F332" s="138"/>
      <c r="G332" s="81"/>
    </row>
    <row r="333" spans="1:7" s="178" customFormat="1" ht="14.25" x14ac:dyDescent="0.2">
      <c r="A333" s="246"/>
      <c r="B333" s="141"/>
      <c r="C333" s="247"/>
      <c r="D333" s="307" t="s">
        <v>129</v>
      </c>
      <c r="E333" s="308"/>
      <c r="F333" s="142">
        <f>+SUM(F315:F332)</f>
        <v>88</v>
      </c>
      <c r="G333" s="246"/>
    </row>
    <row r="334" spans="1:7" x14ac:dyDescent="0.2">
      <c r="A334" s="149"/>
      <c r="B334" s="134"/>
      <c r="C334" s="135"/>
      <c r="D334" s="105"/>
      <c r="E334" s="105"/>
      <c r="F334" s="105"/>
      <c r="G334" s="105"/>
    </row>
    <row r="335" spans="1:7" x14ac:dyDescent="0.2">
      <c r="A335" s="149"/>
      <c r="B335" s="144" t="s">
        <v>229</v>
      </c>
      <c r="C335" s="135"/>
      <c r="D335" s="105"/>
      <c r="E335" s="105"/>
      <c r="F335" s="105"/>
      <c r="G335" s="105"/>
    </row>
    <row r="336" spans="1:7" s="84" customFormat="1" ht="13.5" customHeight="1" x14ac:dyDescent="0.2">
      <c r="A336" s="130">
        <v>26</v>
      </c>
      <c r="B336" s="139" t="s">
        <v>227</v>
      </c>
      <c r="C336" s="136"/>
      <c r="D336" s="102"/>
      <c r="E336" s="102"/>
      <c r="F336" s="138"/>
      <c r="G336" s="130"/>
    </row>
    <row r="337" spans="1:7" s="84" customFormat="1" ht="14.25" x14ac:dyDescent="0.2">
      <c r="A337" s="130"/>
      <c r="B337" s="213" t="s">
        <v>252</v>
      </c>
      <c r="C337" s="136"/>
      <c r="D337" s="202">
        <f>1</f>
        <v>1</v>
      </c>
      <c r="E337" s="202">
        <v>8</v>
      </c>
      <c r="F337" s="214">
        <f>+D337*E337</f>
        <v>8</v>
      </c>
      <c r="G337" s="128" t="s">
        <v>202</v>
      </c>
    </row>
    <row r="338" spans="1:7" s="84" customFormat="1" ht="14.25" x14ac:dyDescent="0.2">
      <c r="A338" s="130"/>
      <c r="B338" s="213" t="s">
        <v>262</v>
      </c>
      <c r="C338" s="136"/>
      <c r="D338" s="202">
        <f>1</f>
        <v>1</v>
      </c>
      <c r="E338" s="202">
        <v>8</v>
      </c>
      <c r="F338" s="214">
        <f>+D338*E338</f>
        <v>8</v>
      </c>
      <c r="G338" s="128" t="s">
        <v>202</v>
      </c>
    </row>
    <row r="339" spans="1:7" s="84" customFormat="1" ht="14.25" x14ac:dyDescent="0.2">
      <c r="A339" s="130"/>
      <c r="B339" s="213" t="s">
        <v>257</v>
      </c>
      <c r="C339" s="136"/>
      <c r="D339" s="202">
        <f>1</f>
        <v>1</v>
      </c>
      <c r="E339" s="202">
        <v>8</v>
      </c>
      <c r="F339" s="214">
        <f>+D339*E339</f>
        <v>8</v>
      </c>
      <c r="G339" s="128" t="s">
        <v>202</v>
      </c>
    </row>
    <row r="340" spans="1:7" s="84" customFormat="1" ht="14.25" x14ac:dyDescent="0.2">
      <c r="A340" s="130"/>
      <c r="B340" s="213" t="s">
        <v>254</v>
      </c>
      <c r="C340" s="136"/>
      <c r="D340" s="202">
        <f>1</f>
        <v>1</v>
      </c>
      <c r="E340" s="202">
        <v>8</v>
      </c>
      <c r="F340" s="214">
        <f t="shared" ref="F340" si="44">+D340*E340</f>
        <v>8</v>
      </c>
      <c r="G340" s="128" t="s">
        <v>202</v>
      </c>
    </row>
    <row r="341" spans="1:7" s="84" customFormat="1" ht="14.25" x14ac:dyDescent="0.2">
      <c r="A341" s="130"/>
      <c r="B341" s="213" t="s">
        <v>255</v>
      </c>
      <c r="C341" s="136"/>
      <c r="D341" s="202">
        <f>1</f>
        <v>1</v>
      </c>
      <c r="E341" s="202">
        <v>8</v>
      </c>
      <c r="F341" s="214">
        <f t="shared" ref="F341:F342" si="45">+D341*E341</f>
        <v>8</v>
      </c>
      <c r="G341" s="128" t="s">
        <v>202</v>
      </c>
    </row>
    <row r="342" spans="1:7" s="84" customFormat="1" ht="14.25" x14ac:dyDescent="0.2">
      <c r="A342" s="130"/>
      <c r="B342" s="213" t="s">
        <v>256</v>
      </c>
      <c r="C342" s="136"/>
      <c r="D342" s="202">
        <f>1</f>
        <v>1</v>
      </c>
      <c r="E342" s="202">
        <v>8</v>
      </c>
      <c r="F342" s="214">
        <f t="shared" si="45"/>
        <v>8</v>
      </c>
      <c r="G342" s="128" t="s">
        <v>202</v>
      </c>
    </row>
    <row r="343" spans="1:7" s="84" customFormat="1" ht="14.25" x14ac:dyDescent="0.2">
      <c r="A343" s="130"/>
      <c r="B343" s="213" t="s">
        <v>292</v>
      </c>
      <c r="C343" s="136"/>
      <c r="D343" s="202">
        <f>1</f>
        <v>1</v>
      </c>
      <c r="E343" s="202">
        <v>3</v>
      </c>
      <c r="F343" s="214">
        <f>+D343*E343</f>
        <v>3</v>
      </c>
      <c r="G343" s="39" t="s">
        <v>276</v>
      </c>
    </row>
    <row r="344" spans="1:7" s="84" customFormat="1" ht="14.25" x14ac:dyDescent="0.2">
      <c r="A344" s="130"/>
      <c r="B344" s="213" t="s">
        <v>293</v>
      </c>
      <c r="C344" s="136"/>
      <c r="D344" s="202">
        <f>1</f>
        <v>1</v>
      </c>
      <c r="E344" s="202">
        <v>3</v>
      </c>
      <c r="F344" s="214">
        <f>+D344*E344</f>
        <v>3</v>
      </c>
      <c r="G344" s="39" t="s">
        <v>276</v>
      </c>
    </row>
    <row r="345" spans="1:7" s="84" customFormat="1" ht="14.25" x14ac:dyDescent="0.2">
      <c r="A345" s="130"/>
      <c r="B345" s="213" t="s">
        <v>298</v>
      </c>
      <c r="C345" s="136"/>
      <c r="D345" s="202">
        <f>1</f>
        <v>1</v>
      </c>
      <c r="E345" s="202">
        <v>3</v>
      </c>
      <c r="F345" s="214">
        <f>+D345*E345</f>
        <v>3</v>
      </c>
      <c r="G345" s="39" t="s">
        <v>276</v>
      </c>
    </row>
    <row r="346" spans="1:7" s="84" customFormat="1" ht="14.25" x14ac:dyDescent="0.2">
      <c r="A346" s="130"/>
      <c r="B346" s="213" t="s">
        <v>294</v>
      </c>
      <c r="C346" s="136"/>
      <c r="D346" s="202">
        <f>1</f>
        <v>1</v>
      </c>
      <c r="E346" s="202">
        <v>3</v>
      </c>
      <c r="F346" s="214">
        <f t="shared" ref="F346:F348" si="46">+D346*E346</f>
        <v>3</v>
      </c>
      <c r="G346" s="39" t="s">
        <v>276</v>
      </c>
    </row>
    <row r="347" spans="1:7" s="84" customFormat="1" ht="14.25" x14ac:dyDescent="0.2">
      <c r="A347" s="130"/>
      <c r="B347" s="213" t="s">
        <v>295</v>
      </c>
      <c r="C347" s="136"/>
      <c r="D347" s="202">
        <f>1</f>
        <v>1</v>
      </c>
      <c r="E347" s="202">
        <v>3</v>
      </c>
      <c r="F347" s="214">
        <f t="shared" si="46"/>
        <v>3</v>
      </c>
      <c r="G347" s="39" t="s">
        <v>276</v>
      </c>
    </row>
    <row r="348" spans="1:7" s="84" customFormat="1" ht="14.25" x14ac:dyDescent="0.2">
      <c r="A348" s="130"/>
      <c r="B348" s="213" t="s">
        <v>296</v>
      </c>
      <c r="C348" s="136"/>
      <c r="D348" s="202">
        <f>1</f>
        <v>1</v>
      </c>
      <c r="E348" s="202">
        <v>3</v>
      </c>
      <c r="F348" s="214">
        <f t="shared" si="46"/>
        <v>3</v>
      </c>
      <c r="G348" s="39" t="s">
        <v>276</v>
      </c>
    </row>
    <row r="349" spans="1:7" s="84" customFormat="1" ht="14.25" x14ac:dyDescent="0.2">
      <c r="A349" s="130"/>
      <c r="B349" s="213" t="s">
        <v>343</v>
      </c>
      <c r="C349" s="136"/>
      <c r="D349" s="202">
        <f>1</f>
        <v>1</v>
      </c>
      <c r="E349" s="202">
        <v>6</v>
      </c>
      <c r="F349" s="214">
        <f>+D349*E349</f>
        <v>6</v>
      </c>
      <c r="G349" s="39" t="s">
        <v>331</v>
      </c>
    </row>
    <row r="350" spans="1:7" s="84" customFormat="1" ht="14.25" x14ac:dyDescent="0.2">
      <c r="A350" s="130"/>
      <c r="B350" s="213" t="s">
        <v>344</v>
      </c>
      <c r="C350" s="136"/>
      <c r="D350" s="202">
        <f>1</f>
        <v>1</v>
      </c>
      <c r="E350" s="202">
        <v>6</v>
      </c>
      <c r="F350" s="214">
        <f>+D350*E350</f>
        <v>6</v>
      </c>
      <c r="G350" s="39" t="s">
        <v>331</v>
      </c>
    </row>
    <row r="351" spans="1:7" s="84" customFormat="1" ht="14.25" x14ac:dyDescent="0.2">
      <c r="A351" s="130"/>
      <c r="B351" s="213" t="s">
        <v>351</v>
      </c>
      <c r="C351" s="136"/>
      <c r="D351" s="202">
        <f>1</f>
        <v>1</v>
      </c>
      <c r="E351" s="202">
        <v>6</v>
      </c>
      <c r="F351" s="214">
        <f>+D351*E351</f>
        <v>6</v>
      </c>
      <c r="G351" s="39" t="s">
        <v>331</v>
      </c>
    </row>
    <row r="352" spans="1:7" s="84" customFormat="1" ht="14.25" x14ac:dyDescent="0.2">
      <c r="A352" s="130"/>
      <c r="B352" s="213" t="s">
        <v>346</v>
      </c>
      <c r="C352" s="136"/>
      <c r="D352" s="202">
        <f>1</f>
        <v>1</v>
      </c>
      <c r="E352" s="202">
        <v>6</v>
      </c>
      <c r="F352" s="214">
        <f t="shared" ref="F352:F354" si="47">+D352*E352</f>
        <v>6</v>
      </c>
      <c r="G352" s="39" t="s">
        <v>331</v>
      </c>
    </row>
    <row r="353" spans="1:7" s="84" customFormat="1" ht="14.25" x14ac:dyDescent="0.2">
      <c r="A353" s="130"/>
      <c r="B353" s="213" t="s">
        <v>347</v>
      </c>
      <c r="C353" s="136"/>
      <c r="D353" s="202">
        <f>1</f>
        <v>1</v>
      </c>
      <c r="E353" s="202">
        <v>6</v>
      </c>
      <c r="F353" s="214">
        <f t="shared" si="47"/>
        <v>6</v>
      </c>
      <c r="G353" s="39" t="s">
        <v>331</v>
      </c>
    </row>
    <row r="354" spans="1:7" s="84" customFormat="1" ht="14.25" x14ac:dyDescent="0.2">
      <c r="A354" s="130"/>
      <c r="B354" s="213" t="s">
        <v>348</v>
      </c>
      <c r="C354" s="136"/>
      <c r="D354" s="202">
        <f>1</f>
        <v>1</v>
      </c>
      <c r="E354" s="202">
        <v>6</v>
      </c>
      <c r="F354" s="214">
        <f t="shared" si="47"/>
        <v>6</v>
      </c>
      <c r="G354" s="39" t="s">
        <v>331</v>
      </c>
    </row>
    <row r="355" spans="1:7" ht="14.25" x14ac:dyDescent="0.2">
      <c r="A355" s="130"/>
      <c r="B355" s="137"/>
      <c r="C355" s="136"/>
      <c r="D355" s="102"/>
      <c r="E355" s="102"/>
      <c r="F355" s="138"/>
      <c r="G355" s="130"/>
    </row>
    <row r="356" spans="1:7" ht="14.25" x14ac:dyDescent="0.2">
      <c r="A356" s="143"/>
      <c r="B356" s="141"/>
      <c r="C356" s="140"/>
      <c r="D356" s="307" t="s">
        <v>129</v>
      </c>
      <c r="E356" s="308"/>
      <c r="F356" s="142">
        <f>+SUM(F336:F355)</f>
        <v>102</v>
      </c>
      <c r="G356" s="143"/>
    </row>
    <row r="357" spans="1:7" ht="15.75" x14ac:dyDescent="0.25">
      <c r="A357" s="43"/>
      <c r="B357" s="56" t="s">
        <v>35</v>
      </c>
      <c r="C357" s="106"/>
      <c r="D357" s="109"/>
      <c r="E357" s="109"/>
      <c r="F357" s="107"/>
      <c r="G357" s="43"/>
    </row>
    <row r="358" spans="1:7" s="84" customFormat="1" ht="13.5" customHeight="1" x14ac:dyDescent="0.2">
      <c r="A358" s="130">
        <v>26</v>
      </c>
      <c r="B358" s="139" t="s">
        <v>363</v>
      </c>
      <c r="C358" s="136"/>
      <c r="D358" s="202"/>
      <c r="E358" s="202"/>
      <c r="F358" s="214"/>
      <c r="G358" s="130"/>
    </row>
    <row r="359" spans="1:7" s="198" customFormat="1" ht="18.75" customHeight="1" x14ac:dyDescent="0.2">
      <c r="A359" s="81"/>
      <c r="B359" s="137" t="s">
        <v>252</v>
      </c>
      <c r="C359" s="240"/>
      <c r="D359" s="102">
        <f>1</f>
        <v>1</v>
      </c>
      <c r="E359" s="102">
        <v>8</v>
      </c>
      <c r="F359" s="138">
        <f>+D359*E359</f>
        <v>8</v>
      </c>
      <c r="G359" s="244" t="s">
        <v>362</v>
      </c>
    </row>
    <row r="360" spans="1:7" s="198" customFormat="1" ht="18.75" customHeight="1" x14ac:dyDescent="0.2">
      <c r="A360" s="81"/>
      <c r="B360" s="137" t="s">
        <v>262</v>
      </c>
      <c r="C360" s="240"/>
      <c r="D360" s="102">
        <f>1</f>
        <v>1</v>
      </c>
      <c r="E360" s="102">
        <v>8</v>
      </c>
      <c r="F360" s="138">
        <f>+D360*E360</f>
        <v>8</v>
      </c>
      <c r="G360" s="244" t="s">
        <v>362</v>
      </c>
    </row>
    <row r="361" spans="1:7" s="198" customFormat="1" ht="18.75" customHeight="1" x14ac:dyDescent="0.2">
      <c r="A361" s="81"/>
      <c r="B361" s="137" t="s">
        <v>257</v>
      </c>
      <c r="C361" s="240"/>
      <c r="D361" s="102">
        <f>1</f>
        <v>1</v>
      </c>
      <c r="E361" s="102">
        <v>8</v>
      </c>
      <c r="F361" s="138">
        <f>+D361*E361</f>
        <v>8</v>
      </c>
      <c r="G361" s="244" t="s">
        <v>362</v>
      </c>
    </row>
    <row r="362" spans="1:7" s="198" customFormat="1" ht="18.75" customHeight="1" x14ac:dyDescent="0.2">
      <c r="A362" s="81"/>
      <c r="B362" s="137" t="s">
        <v>254</v>
      </c>
      <c r="C362" s="240"/>
      <c r="D362" s="102">
        <f>1</f>
        <v>1</v>
      </c>
      <c r="E362" s="102">
        <v>8</v>
      </c>
      <c r="F362" s="138">
        <f t="shared" ref="F362:F364" si="48">+D362*E362</f>
        <v>8</v>
      </c>
      <c r="G362" s="244" t="s">
        <v>362</v>
      </c>
    </row>
    <row r="363" spans="1:7" s="198" customFormat="1" ht="18.75" customHeight="1" x14ac:dyDescent="0.2">
      <c r="A363" s="81"/>
      <c r="B363" s="137" t="s">
        <v>255</v>
      </c>
      <c r="C363" s="240"/>
      <c r="D363" s="102">
        <f>1</f>
        <v>1</v>
      </c>
      <c r="E363" s="102">
        <v>8</v>
      </c>
      <c r="F363" s="138">
        <f t="shared" si="48"/>
        <v>8</v>
      </c>
      <c r="G363" s="244" t="s">
        <v>362</v>
      </c>
    </row>
    <row r="364" spans="1:7" s="198" customFormat="1" ht="18.75" customHeight="1" x14ac:dyDescent="0.2">
      <c r="A364" s="81"/>
      <c r="B364" s="137" t="s">
        <v>256</v>
      </c>
      <c r="C364" s="240"/>
      <c r="D364" s="102">
        <f>1</f>
        <v>1</v>
      </c>
      <c r="E364" s="102">
        <v>8</v>
      </c>
      <c r="F364" s="138">
        <f t="shared" si="48"/>
        <v>8</v>
      </c>
      <c r="G364" s="244" t="s">
        <v>362</v>
      </c>
    </row>
    <row r="365" spans="1:7" s="198" customFormat="1" ht="14.25" x14ac:dyDescent="0.2">
      <c r="A365" s="81"/>
      <c r="B365" s="137" t="s">
        <v>292</v>
      </c>
      <c r="C365" s="240"/>
      <c r="D365" s="102">
        <f>1</f>
        <v>1</v>
      </c>
      <c r="E365" s="102">
        <v>3</v>
      </c>
      <c r="F365" s="138">
        <f>+D365*E365</f>
        <v>3</v>
      </c>
      <c r="G365" s="244" t="s">
        <v>362</v>
      </c>
    </row>
    <row r="366" spans="1:7" s="198" customFormat="1" ht="14.25" x14ac:dyDescent="0.2">
      <c r="A366" s="81"/>
      <c r="B366" s="137" t="s">
        <v>293</v>
      </c>
      <c r="C366" s="240"/>
      <c r="D366" s="102">
        <f>1</f>
        <v>1</v>
      </c>
      <c r="E366" s="102">
        <v>3</v>
      </c>
      <c r="F366" s="138">
        <f>+D366*E366</f>
        <v>3</v>
      </c>
      <c r="G366" s="244" t="s">
        <v>362</v>
      </c>
    </row>
    <row r="367" spans="1:7" s="198" customFormat="1" ht="14.25" x14ac:dyDescent="0.2">
      <c r="A367" s="81"/>
      <c r="B367" s="137" t="s">
        <v>298</v>
      </c>
      <c r="C367" s="240"/>
      <c r="D367" s="102">
        <f>1</f>
        <v>1</v>
      </c>
      <c r="E367" s="102">
        <v>3</v>
      </c>
      <c r="F367" s="138">
        <f>+D367*E367</f>
        <v>3</v>
      </c>
      <c r="G367" s="244" t="s">
        <v>362</v>
      </c>
    </row>
    <row r="368" spans="1:7" s="198" customFormat="1" ht="14.25" x14ac:dyDescent="0.2">
      <c r="A368" s="81"/>
      <c r="B368" s="137" t="s">
        <v>294</v>
      </c>
      <c r="C368" s="240"/>
      <c r="D368" s="102">
        <f>1</f>
        <v>1</v>
      </c>
      <c r="E368" s="102">
        <v>3</v>
      </c>
      <c r="F368" s="138">
        <f t="shared" ref="F368:F370" si="49">+D368*E368</f>
        <v>3</v>
      </c>
      <c r="G368" s="244" t="s">
        <v>362</v>
      </c>
    </row>
    <row r="369" spans="1:7" s="198" customFormat="1" ht="14.25" x14ac:dyDescent="0.2">
      <c r="A369" s="81"/>
      <c r="B369" s="137" t="s">
        <v>295</v>
      </c>
      <c r="C369" s="240"/>
      <c r="D369" s="102">
        <f>1</f>
        <v>1</v>
      </c>
      <c r="E369" s="102">
        <v>3</v>
      </c>
      <c r="F369" s="138">
        <f t="shared" si="49"/>
        <v>3</v>
      </c>
      <c r="G369" s="244" t="s">
        <v>362</v>
      </c>
    </row>
    <row r="370" spans="1:7" s="198" customFormat="1" ht="14.25" x14ac:dyDescent="0.2">
      <c r="A370" s="81"/>
      <c r="B370" s="137" t="s">
        <v>296</v>
      </c>
      <c r="C370" s="240"/>
      <c r="D370" s="102">
        <f>1</f>
        <v>1</v>
      </c>
      <c r="E370" s="102">
        <v>3</v>
      </c>
      <c r="F370" s="138">
        <f t="shared" si="49"/>
        <v>3</v>
      </c>
      <c r="G370" s="244" t="s">
        <v>362</v>
      </c>
    </row>
    <row r="371" spans="1:7" s="198" customFormat="1" ht="14.25" x14ac:dyDescent="0.2">
      <c r="A371" s="81"/>
      <c r="B371" s="137" t="s">
        <v>343</v>
      </c>
      <c r="C371" s="240"/>
      <c r="D371" s="102">
        <f>1</f>
        <v>1</v>
      </c>
      <c r="E371" s="102">
        <v>6</v>
      </c>
      <c r="F371" s="138">
        <f>+D371*E371</f>
        <v>6</v>
      </c>
      <c r="G371" s="244" t="s">
        <v>362</v>
      </c>
    </row>
    <row r="372" spans="1:7" s="198" customFormat="1" ht="14.25" x14ac:dyDescent="0.2">
      <c r="A372" s="81"/>
      <c r="B372" s="137" t="s">
        <v>344</v>
      </c>
      <c r="C372" s="240"/>
      <c r="D372" s="102">
        <f>1</f>
        <v>1</v>
      </c>
      <c r="E372" s="102">
        <v>6</v>
      </c>
      <c r="F372" s="138">
        <f>+D372*E372</f>
        <v>6</v>
      </c>
      <c r="G372" s="244" t="s">
        <v>362</v>
      </c>
    </row>
    <row r="373" spans="1:7" s="198" customFormat="1" ht="14.25" x14ac:dyDescent="0.2">
      <c r="A373" s="81"/>
      <c r="B373" s="137" t="s">
        <v>351</v>
      </c>
      <c r="C373" s="240"/>
      <c r="D373" s="102">
        <f>1</f>
        <v>1</v>
      </c>
      <c r="E373" s="102">
        <v>6</v>
      </c>
      <c r="F373" s="138">
        <f>+D373*E373</f>
        <v>6</v>
      </c>
      <c r="G373" s="244" t="s">
        <v>362</v>
      </c>
    </row>
    <row r="374" spans="1:7" s="198" customFormat="1" ht="14.25" x14ac:dyDescent="0.2">
      <c r="A374" s="81"/>
      <c r="B374" s="137" t="s">
        <v>346</v>
      </c>
      <c r="C374" s="240"/>
      <c r="D374" s="102">
        <f>1</f>
        <v>1</v>
      </c>
      <c r="E374" s="102">
        <v>6</v>
      </c>
      <c r="F374" s="138">
        <f t="shared" ref="F374:F376" si="50">+D374*E374</f>
        <v>6</v>
      </c>
      <c r="G374" s="244" t="s">
        <v>362</v>
      </c>
    </row>
    <row r="375" spans="1:7" s="198" customFormat="1" ht="14.25" x14ac:dyDescent="0.2">
      <c r="A375" s="81"/>
      <c r="B375" s="137" t="s">
        <v>347</v>
      </c>
      <c r="C375" s="240"/>
      <c r="D375" s="102">
        <f>1</f>
        <v>1</v>
      </c>
      <c r="E375" s="102">
        <v>6</v>
      </c>
      <c r="F375" s="138">
        <f t="shared" si="50"/>
        <v>6</v>
      </c>
      <c r="G375" s="244" t="s">
        <v>362</v>
      </c>
    </row>
    <row r="376" spans="1:7" s="198" customFormat="1" ht="14.25" x14ac:dyDescent="0.2">
      <c r="A376" s="81"/>
      <c r="B376" s="137" t="s">
        <v>348</v>
      </c>
      <c r="C376" s="240"/>
      <c r="D376" s="102">
        <f>1</f>
        <v>1</v>
      </c>
      <c r="E376" s="102">
        <v>6</v>
      </c>
      <c r="F376" s="138">
        <f t="shared" si="50"/>
        <v>6</v>
      </c>
      <c r="G376" s="244" t="s">
        <v>362</v>
      </c>
    </row>
    <row r="377" spans="1:7" s="178" customFormat="1" ht="14.25" x14ac:dyDescent="0.2">
      <c r="A377" s="81"/>
      <c r="B377" s="137"/>
      <c r="C377" s="240"/>
      <c r="D377" s="102"/>
      <c r="E377" s="102"/>
      <c r="F377" s="138"/>
      <c r="G377" s="81"/>
    </row>
    <row r="378" spans="1:7" s="178" customFormat="1" ht="14.25" x14ac:dyDescent="0.2">
      <c r="A378" s="246"/>
      <c r="B378" s="141"/>
      <c r="C378" s="247"/>
      <c r="D378" s="307" t="s">
        <v>129</v>
      </c>
      <c r="E378" s="308"/>
      <c r="F378" s="142">
        <f>+SUM(F358:F377)</f>
        <v>102</v>
      </c>
      <c r="G378" s="246"/>
    </row>
    <row r="379" spans="1:7" x14ac:dyDescent="0.2">
      <c r="A379" s="149"/>
      <c r="B379" s="134"/>
      <c r="C379" s="135"/>
      <c r="D379" s="105"/>
      <c r="E379" s="105"/>
      <c r="F379" s="105"/>
      <c r="G379" s="105"/>
    </row>
    <row r="380" spans="1:7" s="84" customFormat="1" ht="12" customHeight="1" x14ac:dyDescent="0.2">
      <c r="A380" s="130">
        <v>27</v>
      </c>
      <c r="B380" s="139" t="s">
        <v>228</v>
      </c>
      <c r="C380" s="136"/>
      <c r="D380" s="102"/>
      <c r="E380" s="102"/>
      <c r="F380" s="138"/>
      <c r="G380" s="130"/>
    </row>
    <row r="381" spans="1:7" s="84" customFormat="1" ht="14.25" x14ac:dyDescent="0.2">
      <c r="A381" s="130"/>
      <c r="B381" s="213" t="s">
        <v>252</v>
      </c>
      <c r="C381" s="136"/>
      <c r="D381" s="202">
        <f>1</f>
        <v>1</v>
      </c>
      <c r="E381" s="202">
        <v>8</v>
      </c>
      <c r="F381" s="214">
        <f>+D381*E381</f>
        <v>8</v>
      </c>
      <c r="G381" s="128" t="s">
        <v>202</v>
      </c>
    </row>
    <row r="382" spans="1:7" s="84" customFormat="1" ht="14.25" x14ac:dyDescent="0.2">
      <c r="A382" s="130"/>
      <c r="B382" s="213" t="s">
        <v>262</v>
      </c>
      <c r="C382" s="136"/>
      <c r="D382" s="202">
        <f>1</f>
        <v>1</v>
      </c>
      <c r="E382" s="202">
        <v>8</v>
      </c>
      <c r="F382" s="214">
        <f>+D382*E382</f>
        <v>8</v>
      </c>
      <c r="G382" s="128" t="s">
        <v>202</v>
      </c>
    </row>
    <row r="383" spans="1:7" s="84" customFormat="1" ht="14.25" x14ac:dyDescent="0.2">
      <c r="A383" s="130"/>
      <c r="B383" s="213" t="s">
        <v>254</v>
      </c>
      <c r="C383" s="136"/>
      <c r="D383" s="202">
        <f>1</f>
        <v>1</v>
      </c>
      <c r="E383" s="202">
        <v>8</v>
      </c>
      <c r="F383" s="214">
        <f t="shared" ref="F383:F385" si="51">+D383*E383</f>
        <v>8</v>
      </c>
      <c r="G383" s="128" t="s">
        <v>202</v>
      </c>
    </row>
    <row r="384" spans="1:7" s="84" customFormat="1" ht="14.25" x14ac:dyDescent="0.2">
      <c r="A384" s="130"/>
      <c r="B384" s="213" t="s">
        <v>255</v>
      </c>
      <c r="C384" s="136"/>
      <c r="D384" s="202">
        <f>1</f>
        <v>1</v>
      </c>
      <c r="E384" s="202">
        <v>8</v>
      </c>
      <c r="F384" s="214">
        <f t="shared" si="51"/>
        <v>8</v>
      </c>
      <c r="G384" s="128" t="s">
        <v>202</v>
      </c>
    </row>
    <row r="385" spans="1:7" s="84" customFormat="1" ht="14.25" x14ac:dyDescent="0.2">
      <c r="A385" s="130"/>
      <c r="B385" s="213" t="s">
        <v>256</v>
      </c>
      <c r="C385" s="136"/>
      <c r="D385" s="202">
        <f>1</f>
        <v>1</v>
      </c>
      <c r="E385" s="202">
        <v>8</v>
      </c>
      <c r="F385" s="214">
        <f t="shared" si="51"/>
        <v>8</v>
      </c>
      <c r="G385" s="128" t="s">
        <v>202</v>
      </c>
    </row>
    <row r="386" spans="1:7" ht="14.25" x14ac:dyDescent="0.2">
      <c r="A386" s="130"/>
      <c r="B386" s="137"/>
      <c r="C386" s="136"/>
      <c r="D386" s="102"/>
      <c r="E386" s="102"/>
      <c r="F386" s="138"/>
      <c r="G386" s="130"/>
    </row>
    <row r="387" spans="1:7" ht="14.25" x14ac:dyDescent="0.2">
      <c r="A387" s="143"/>
      <c r="B387" s="141"/>
      <c r="C387" s="140"/>
      <c r="D387" s="307" t="s">
        <v>129</v>
      </c>
      <c r="E387" s="308"/>
      <c r="F387" s="142">
        <f>+SUM(F380:F386)</f>
        <v>40</v>
      </c>
      <c r="G387" s="143"/>
    </row>
    <row r="388" spans="1:7" ht="15.75" x14ac:dyDescent="0.25">
      <c r="A388" s="43"/>
      <c r="B388" s="56" t="s">
        <v>35</v>
      </c>
      <c r="C388" s="106"/>
      <c r="D388" s="109"/>
      <c r="E388" s="109"/>
      <c r="F388" s="107"/>
      <c r="G388" s="43"/>
    </row>
    <row r="389" spans="1:7" s="84" customFormat="1" ht="12" customHeight="1" x14ac:dyDescent="0.2">
      <c r="A389" s="130">
        <v>27</v>
      </c>
      <c r="B389" s="139" t="s">
        <v>228</v>
      </c>
      <c r="C389" s="136"/>
      <c r="D389" s="202"/>
      <c r="E389" s="202"/>
      <c r="F389" s="214"/>
      <c r="G389" s="130"/>
    </row>
    <row r="390" spans="1:7" s="198" customFormat="1" ht="14.25" customHeight="1" x14ac:dyDescent="0.2">
      <c r="A390" s="81"/>
      <c r="B390" s="137" t="s">
        <v>252</v>
      </c>
      <c r="C390" s="240"/>
      <c r="D390" s="102">
        <f>1</f>
        <v>1</v>
      </c>
      <c r="E390" s="102">
        <v>8</v>
      </c>
      <c r="F390" s="138">
        <f>+D390*E390</f>
        <v>8</v>
      </c>
      <c r="G390" s="244" t="s">
        <v>362</v>
      </c>
    </row>
    <row r="391" spans="1:7" s="198" customFormat="1" ht="14.25" customHeight="1" x14ac:dyDescent="0.2">
      <c r="A391" s="81"/>
      <c r="B391" s="137" t="s">
        <v>262</v>
      </c>
      <c r="C391" s="240"/>
      <c r="D391" s="102">
        <f>1</f>
        <v>1</v>
      </c>
      <c r="E391" s="102">
        <v>8</v>
      </c>
      <c r="F391" s="138">
        <f>+D391*E391</f>
        <v>8</v>
      </c>
      <c r="G391" s="244" t="s">
        <v>362</v>
      </c>
    </row>
    <row r="392" spans="1:7" s="198" customFormat="1" ht="14.25" customHeight="1" x14ac:dyDescent="0.2">
      <c r="A392" s="81"/>
      <c r="B392" s="137" t="s">
        <v>254</v>
      </c>
      <c r="C392" s="240"/>
      <c r="D392" s="102">
        <f>1</f>
        <v>1</v>
      </c>
      <c r="E392" s="102">
        <v>8</v>
      </c>
      <c r="F392" s="138">
        <f t="shared" ref="F392:F394" si="52">+D392*E392</f>
        <v>8</v>
      </c>
      <c r="G392" s="244" t="s">
        <v>362</v>
      </c>
    </row>
    <row r="393" spans="1:7" s="198" customFormat="1" ht="14.25" customHeight="1" x14ac:dyDescent="0.2">
      <c r="A393" s="81"/>
      <c r="B393" s="137" t="s">
        <v>255</v>
      </c>
      <c r="C393" s="240"/>
      <c r="D393" s="102">
        <f>1</f>
        <v>1</v>
      </c>
      <c r="E393" s="102">
        <v>8</v>
      </c>
      <c r="F393" s="138">
        <f t="shared" si="52"/>
        <v>8</v>
      </c>
      <c r="G393" s="244" t="s">
        <v>362</v>
      </c>
    </row>
    <row r="394" spans="1:7" s="198" customFormat="1" ht="14.25" customHeight="1" x14ac:dyDescent="0.2">
      <c r="A394" s="81"/>
      <c r="B394" s="137" t="s">
        <v>256</v>
      </c>
      <c r="C394" s="240"/>
      <c r="D394" s="102">
        <f>1</f>
        <v>1</v>
      </c>
      <c r="E394" s="102">
        <v>8</v>
      </c>
      <c r="F394" s="138">
        <f t="shared" si="52"/>
        <v>8</v>
      </c>
      <c r="G394" s="244" t="s">
        <v>362</v>
      </c>
    </row>
    <row r="395" spans="1:7" s="178" customFormat="1" ht="14.25" x14ac:dyDescent="0.2">
      <c r="A395" s="81"/>
      <c r="B395" s="137"/>
      <c r="C395" s="240"/>
      <c r="D395" s="102"/>
      <c r="E395" s="102"/>
      <c r="F395" s="138"/>
      <c r="G395" s="81"/>
    </row>
    <row r="396" spans="1:7" s="178" customFormat="1" ht="14.25" x14ac:dyDescent="0.2">
      <c r="A396" s="246"/>
      <c r="B396" s="141"/>
      <c r="C396" s="247"/>
      <c r="D396" s="307" t="s">
        <v>129</v>
      </c>
      <c r="E396" s="308"/>
      <c r="F396" s="142">
        <f>+SUM(F389:F395)</f>
        <v>40</v>
      </c>
      <c r="G396" s="246"/>
    </row>
    <row r="397" spans="1:7" x14ac:dyDescent="0.2">
      <c r="A397" s="149"/>
      <c r="B397" s="134"/>
      <c r="C397" s="135"/>
      <c r="D397" s="105"/>
      <c r="E397" s="105"/>
      <c r="F397" s="105"/>
      <c r="G397" s="105"/>
    </row>
    <row r="398" spans="1:7" ht="32.25" customHeight="1" x14ac:dyDescent="0.2">
      <c r="A398" s="48">
        <v>28</v>
      </c>
      <c r="B398" s="33" t="s">
        <v>132</v>
      </c>
      <c r="C398" s="35" t="s">
        <v>133</v>
      </c>
      <c r="D398" s="43"/>
      <c r="E398" s="43"/>
      <c r="F398" s="43"/>
      <c r="G398" s="43"/>
    </row>
    <row r="399" spans="1:7" ht="14.25" x14ac:dyDescent="0.2">
      <c r="A399" s="43"/>
      <c r="B399" s="34" t="s">
        <v>134</v>
      </c>
      <c r="C399" s="30"/>
      <c r="D399" s="38">
        <v>5</v>
      </c>
      <c r="E399" s="38">
        <v>6</v>
      </c>
      <c r="F399" s="38">
        <f t="shared" ref="F399:F404" si="53">D399*E399</f>
        <v>30</v>
      </c>
      <c r="G399" s="43"/>
    </row>
    <row r="400" spans="1:7" ht="28.5" x14ac:dyDescent="0.2">
      <c r="A400" s="43"/>
      <c r="B400" s="34" t="s">
        <v>328</v>
      </c>
      <c r="C400" s="36"/>
      <c r="D400" s="38">
        <v>5</v>
      </c>
      <c r="E400" s="38">
        <v>2</v>
      </c>
      <c r="F400" s="38">
        <f t="shared" si="53"/>
        <v>10</v>
      </c>
      <c r="G400" s="39" t="s">
        <v>1</v>
      </c>
    </row>
    <row r="401" spans="1:7" ht="14.25" x14ac:dyDescent="0.2">
      <c r="A401" s="43"/>
      <c r="B401" s="34" t="s">
        <v>25</v>
      </c>
      <c r="C401" s="36"/>
      <c r="D401" s="38">
        <v>5</v>
      </c>
      <c r="E401" s="38">
        <v>6</v>
      </c>
      <c r="F401" s="38">
        <f t="shared" si="53"/>
        <v>30</v>
      </c>
      <c r="G401" s="39" t="s">
        <v>2</v>
      </c>
    </row>
    <row r="402" spans="1:7" ht="14.25" x14ac:dyDescent="0.2">
      <c r="A402" s="43"/>
      <c r="B402" s="34" t="s">
        <v>84</v>
      </c>
      <c r="C402" s="36"/>
      <c r="D402" s="38">
        <v>5</v>
      </c>
      <c r="E402" s="38">
        <v>8</v>
      </c>
      <c r="F402" s="38">
        <f t="shared" si="53"/>
        <v>40</v>
      </c>
      <c r="G402" s="39" t="s">
        <v>80</v>
      </c>
    </row>
    <row r="403" spans="1:7" ht="14.25" x14ac:dyDescent="0.2">
      <c r="A403" s="43"/>
      <c r="B403" s="34" t="s">
        <v>179</v>
      </c>
      <c r="C403" s="36"/>
      <c r="D403" s="38">
        <v>5</v>
      </c>
      <c r="E403" s="38">
        <v>4</v>
      </c>
      <c r="F403" s="38">
        <f t="shared" si="53"/>
        <v>20</v>
      </c>
      <c r="G403" s="39" t="s">
        <v>177</v>
      </c>
    </row>
    <row r="404" spans="1:7" ht="14.25" x14ac:dyDescent="0.2">
      <c r="A404" s="43"/>
      <c r="B404" s="34" t="s">
        <v>277</v>
      </c>
      <c r="C404" s="36"/>
      <c r="D404" s="38">
        <v>5</v>
      </c>
      <c r="E404" s="38">
        <v>5</v>
      </c>
      <c r="F404" s="38">
        <f t="shared" si="53"/>
        <v>25</v>
      </c>
      <c r="G404" s="39" t="s">
        <v>276</v>
      </c>
    </row>
    <row r="405" spans="1:7" x14ac:dyDescent="0.2">
      <c r="A405" s="43"/>
      <c r="B405" s="30"/>
      <c r="C405" s="30"/>
      <c r="D405" s="43"/>
      <c r="E405" s="43"/>
      <c r="F405" s="43"/>
      <c r="G405" s="43"/>
    </row>
    <row r="406" spans="1:7" ht="14.25" x14ac:dyDescent="0.2">
      <c r="A406" s="127"/>
      <c r="B406" s="44"/>
      <c r="C406" s="44"/>
      <c r="D406" s="313" t="s">
        <v>129</v>
      </c>
      <c r="E406" s="314"/>
      <c r="F406" s="45">
        <f>SUM(F398:F405)</f>
        <v>155</v>
      </c>
      <c r="G406" s="127"/>
    </row>
    <row r="407" spans="1:7" s="84" customFormat="1" ht="14.25" x14ac:dyDescent="0.2">
      <c r="A407" s="113"/>
      <c r="B407" s="78"/>
      <c r="C407" s="99"/>
      <c r="D407" s="102"/>
      <c r="E407" s="102"/>
      <c r="F407" s="100"/>
      <c r="G407" s="113"/>
    </row>
    <row r="408" spans="1:7" s="84" customFormat="1" ht="14.25" customHeight="1" x14ac:dyDescent="0.2">
      <c r="A408" s="113">
        <v>29</v>
      </c>
      <c r="B408" s="139" t="s">
        <v>230</v>
      </c>
      <c r="C408" s="99"/>
      <c r="D408" s="102"/>
      <c r="E408" s="102"/>
      <c r="F408" s="100"/>
      <c r="G408" s="113"/>
    </row>
    <row r="409" spans="1:7" s="84" customFormat="1" ht="14.25" x14ac:dyDescent="0.2">
      <c r="A409" s="130"/>
      <c r="B409" s="213" t="s">
        <v>252</v>
      </c>
      <c r="C409" s="136"/>
      <c r="D409" s="202">
        <f>1</f>
        <v>1</v>
      </c>
      <c r="E409" s="202">
        <v>8</v>
      </c>
      <c r="F409" s="214">
        <f>+D409*E409</f>
        <v>8</v>
      </c>
      <c r="G409" s="128" t="s">
        <v>202</v>
      </c>
    </row>
    <row r="410" spans="1:7" s="84" customFormat="1" ht="14.25" x14ac:dyDescent="0.2">
      <c r="A410" s="130"/>
      <c r="B410" s="213" t="s">
        <v>262</v>
      </c>
      <c r="C410" s="136"/>
      <c r="D410" s="202">
        <f>1</f>
        <v>1</v>
      </c>
      <c r="E410" s="202">
        <v>8</v>
      </c>
      <c r="F410" s="214">
        <f>+D410*E410</f>
        <v>8</v>
      </c>
      <c r="G410" s="128" t="s">
        <v>202</v>
      </c>
    </row>
    <row r="411" spans="1:7" s="84" customFormat="1" ht="28.5" x14ac:dyDescent="0.2">
      <c r="A411" s="130"/>
      <c r="B411" s="213" t="s">
        <v>314</v>
      </c>
      <c r="C411" s="136"/>
      <c r="D411" s="202">
        <f>1</f>
        <v>1</v>
      </c>
      <c r="E411" s="202">
        <v>8</v>
      </c>
      <c r="F411" s="214">
        <f>+D411*E411</f>
        <v>8</v>
      </c>
      <c r="G411" s="128" t="s">
        <v>202</v>
      </c>
    </row>
    <row r="412" spans="1:7" s="84" customFormat="1" ht="14.25" x14ac:dyDescent="0.2">
      <c r="A412" s="130"/>
      <c r="B412" s="225" t="s">
        <v>258</v>
      </c>
      <c r="C412" s="136"/>
      <c r="D412" s="202">
        <f>1</f>
        <v>1</v>
      </c>
      <c r="E412" s="202">
        <v>8</v>
      </c>
      <c r="F412" s="214">
        <f>+D412*E412</f>
        <v>8</v>
      </c>
      <c r="G412" s="128" t="s">
        <v>202</v>
      </c>
    </row>
    <row r="413" spans="1:7" s="84" customFormat="1" ht="14.25" x14ac:dyDescent="0.2">
      <c r="A413" s="130"/>
      <c r="B413" s="213" t="s">
        <v>254</v>
      </c>
      <c r="C413" s="136"/>
      <c r="D413" s="202">
        <f>1</f>
        <v>1</v>
      </c>
      <c r="E413" s="202">
        <v>8</v>
      </c>
      <c r="F413" s="214">
        <f t="shared" ref="F413:F414" si="54">+D413*E413</f>
        <v>8</v>
      </c>
      <c r="G413" s="128" t="s">
        <v>202</v>
      </c>
    </row>
    <row r="414" spans="1:7" s="84" customFormat="1" ht="14.25" x14ac:dyDescent="0.2">
      <c r="A414" s="130"/>
      <c r="B414" s="213" t="s">
        <v>255</v>
      </c>
      <c r="C414" s="136"/>
      <c r="D414" s="202">
        <f>1</f>
        <v>1</v>
      </c>
      <c r="E414" s="202">
        <v>8</v>
      </c>
      <c r="F414" s="214">
        <f t="shared" si="54"/>
        <v>8</v>
      </c>
      <c r="G414" s="128" t="s">
        <v>202</v>
      </c>
    </row>
    <row r="415" spans="1:7" s="84" customFormat="1" ht="14.25" x14ac:dyDescent="0.2">
      <c r="A415" s="130"/>
      <c r="B415" s="213" t="s">
        <v>292</v>
      </c>
      <c r="C415" s="136"/>
      <c r="D415" s="202">
        <f>1</f>
        <v>1</v>
      </c>
      <c r="E415" s="202">
        <v>3</v>
      </c>
      <c r="F415" s="214">
        <f>+D415*E415</f>
        <v>3</v>
      </c>
      <c r="G415" s="39" t="s">
        <v>276</v>
      </c>
    </row>
    <row r="416" spans="1:7" s="84" customFormat="1" ht="14.25" x14ac:dyDescent="0.2">
      <c r="A416" s="130"/>
      <c r="B416" s="213" t="s">
        <v>293</v>
      </c>
      <c r="C416" s="136"/>
      <c r="D416" s="202">
        <f>1</f>
        <v>1</v>
      </c>
      <c r="E416" s="202">
        <v>3</v>
      </c>
      <c r="F416" s="214">
        <f>+D416*E416</f>
        <v>3</v>
      </c>
      <c r="G416" s="39" t="s">
        <v>276</v>
      </c>
    </row>
    <row r="417" spans="1:7" s="84" customFormat="1" ht="14.25" x14ac:dyDescent="0.2">
      <c r="A417" s="130"/>
      <c r="B417" s="213" t="s">
        <v>298</v>
      </c>
      <c r="C417" s="136"/>
      <c r="D417" s="202">
        <f>1</f>
        <v>1</v>
      </c>
      <c r="E417" s="202">
        <v>3</v>
      </c>
      <c r="F417" s="214">
        <f>+D417*E417</f>
        <v>3</v>
      </c>
      <c r="G417" s="39" t="s">
        <v>276</v>
      </c>
    </row>
    <row r="418" spans="1:7" s="84" customFormat="1" ht="14.25" x14ac:dyDescent="0.2">
      <c r="A418" s="130"/>
      <c r="B418" s="213" t="s">
        <v>299</v>
      </c>
      <c r="C418" s="136"/>
      <c r="D418" s="202">
        <f>1</f>
        <v>1</v>
      </c>
      <c r="E418" s="202">
        <v>3</v>
      </c>
      <c r="F418" s="214">
        <f>+D418*E418</f>
        <v>3</v>
      </c>
      <c r="G418" s="39" t="s">
        <v>276</v>
      </c>
    </row>
    <row r="419" spans="1:7" s="84" customFormat="1" ht="14.25" x14ac:dyDescent="0.2">
      <c r="A419" s="130"/>
      <c r="B419" s="213" t="s">
        <v>294</v>
      </c>
      <c r="C419" s="136"/>
      <c r="D419" s="202">
        <f>1</f>
        <v>1</v>
      </c>
      <c r="E419" s="202">
        <v>3</v>
      </c>
      <c r="F419" s="214">
        <f t="shared" ref="F419:F420" si="55">+D419*E419</f>
        <v>3</v>
      </c>
      <c r="G419" s="39" t="s">
        <v>276</v>
      </c>
    </row>
    <row r="420" spans="1:7" s="84" customFormat="1" ht="14.25" x14ac:dyDescent="0.2">
      <c r="A420" s="130"/>
      <c r="B420" s="213" t="s">
        <v>295</v>
      </c>
      <c r="C420" s="136"/>
      <c r="D420" s="202">
        <f>1</f>
        <v>1</v>
      </c>
      <c r="E420" s="202">
        <v>3</v>
      </c>
      <c r="F420" s="214">
        <f t="shared" si="55"/>
        <v>3</v>
      </c>
      <c r="G420" s="39" t="s">
        <v>276</v>
      </c>
    </row>
    <row r="421" spans="1:7" s="84" customFormat="1" ht="14.25" x14ac:dyDescent="0.2">
      <c r="A421" s="130"/>
      <c r="B421" s="213" t="s">
        <v>343</v>
      </c>
      <c r="C421" s="136"/>
      <c r="D421" s="202">
        <f>1</f>
        <v>1</v>
      </c>
      <c r="E421" s="202">
        <v>6</v>
      </c>
      <c r="F421" s="214">
        <f>+D421*E421</f>
        <v>6</v>
      </c>
      <c r="G421" s="39" t="s">
        <v>331</v>
      </c>
    </row>
    <row r="422" spans="1:7" s="84" customFormat="1" ht="14.25" x14ac:dyDescent="0.2">
      <c r="A422" s="130"/>
      <c r="B422" s="213" t="s">
        <v>344</v>
      </c>
      <c r="C422" s="136"/>
      <c r="D422" s="202">
        <f>1</f>
        <v>1</v>
      </c>
      <c r="E422" s="202">
        <v>6</v>
      </c>
      <c r="F422" s="214">
        <f>+D422*E422</f>
        <v>6</v>
      </c>
      <c r="G422" s="39" t="s">
        <v>331</v>
      </c>
    </row>
    <row r="423" spans="1:7" s="84" customFormat="1" ht="14.25" x14ac:dyDescent="0.2">
      <c r="A423" s="130"/>
      <c r="B423" s="213" t="s">
        <v>351</v>
      </c>
      <c r="C423" s="136"/>
      <c r="D423" s="202">
        <f>1</f>
        <v>1</v>
      </c>
      <c r="E423" s="202">
        <v>6</v>
      </c>
      <c r="F423" s="214">
        <f>+D423*E423</f>
        <v>6</v>
      </c>
      <c r="G423" s="39" t="s">
        <v>331</v>
      </c>
    </row>
    <row r="424" spans="1:7" s="84" customFormat="1" ht="14.25" x14ac:dyDescent="0.2">
      <c r="A424" s="130"/>
      <c r="B424" s="213" t="s">
        <v>352</v>
      </c>
      <c r="C424" s="136"/>
      <c r="D424" s="202">
        <f>1</f>
        <v>1</v>
      </c>
      <c r="E424" s="202">
        <v>6</v>
      </c>
      <c r="F424" s="214">
        <f>+D424*E424</f>
        <v>6</v>
      </c>
      <c r="G424" s="39" t="s">
        <v>331</v>
      </c>
    </row>
    <row r="425" spans="1:7" s="84" customFormat="1" ht="14.25" x14ac:dyDescent="0.2">
      <c r="A425" s="130"/>
      <c r="B425" s="213" t="s">
        <v>346</v>
      </c>
      <c r="C425" s="136"/>
      <c r="D425" s="202">
        <f>1</f>
        <v>1</v>
      </c>
      <c r="E425" s="202">
        <v>6</v>
      </c>
      <c r="F425" s="214">
        <f t="shared" ref="F425:F426" si="56">+D425*E425</f>
        <v>6</v>
      </c>
      <c r="G425" s="39" t="s">
        <v>331</v>
      </c>
    </row>
    <row r="426" spans="1:7" s="84" customFormat="1" ht="14.25" x14ac:dyDescent="0.2">
      <c r="A426" s="130"/>
      <c r="B426" s="213" t="s">
        <v>347</v>
      </c>
      <c r="C426" s="136"/>
      <c r="D426" s="202">
        <f>1</f>
        <v>1</v>
      </c>
      <c r="E426" s="202">
        <v>6</v>
      </c>
      <c r="F426" s="214">
        <f t="shared" si="56"/>
        <v>6</v>
      </c>
      <c r="G426" s="39" t="s">
        <v>331</v>
      </c>
    </row>
    <row r="427" spans="1:7" ht="14.25" x14ac:dyDescent="0.2">
      <c r="A427" s="130"/>
      <c r="B427" s="137"/>
      <c r="C427" s="136"/>
      <c r="D427" s="102"/>
      <c r="E427" s="102"/>
      <c r="F427" s="138"/>
      <c r="G427" s="130"/>
    </row>
    <row r="428" spans="1:7" ht="14.25" x14ac:dyDescent="0.2">
      <c r="A428" s="143"/>
      <c r="B428" s="141"/>
      <c r="C428" s="140"/>
      <c r="D428" s="307" t="s">
        <v>129</v>
      </c>
      <c r="E428" s="308"/>
      <c r="F428" s="142">
        <f>+SUM(F408:F427)</f>
        <v>102</v>
      </c>
      <c r="G428" s="143"/>
    </row>
    <row r="429" spans="1:7" ht="15.75" x14ac:dyDescent="0.25">
      <c r="A429" s="43"/>
      <c r="B429" s="56" t="s">
        <v>35</v>
      </c>
      <c r="C429" s="106"/>
      <c r="D429" s="109"/>
      <c r="E429" s="109"/>
      <c r="F429" s="107"/>
      <c r="G429" s="43"/>
    </row>
    <row r="430" spans="1:7" s="84" customFormat="1" ht="14.25" customHeight="1" x14ac:dyDescent="0.2">
      <c r="A430" s="113">
        <v>29</v>
      </c>
      <c r="B430" s="139" t="s">
        <v>230</v>
      </c>
      <c r="C430" s="99"/>
      <c r="D430" s="202"/>
      <c r="E430" s="202"/>
      <c r="F430" s="249"/>
      <c r="G430" s="113"/>
    </row>
    <row r="431" spans="1:7" s="198" customFormat="1" ht="19.5" customHeight="1" x14ac:dyDescent="0.2">
      <c r="A431" s="81"/>
      <c r="B431" s="137" t="s">
        <v>252</v>
      </c>
      <c r="C431" s="240"/>
      <c r="D431" s="102">
        <f>1</f>
        <v>1</v>
      </c>
      <c r="E431" s="102">
        <v>8</v>
      </c>
      <c r="F431" s="138">
        <f>+D431*E431</f>
        <v>8</v>
      </c>
      <c r="G431" s="244" t="s">
        <v>362</v>
      </c>
    </row>
    <row r="432" spans="1:7" s="198" customFormat="1" ht="19.5" customHeight="1" x14ac:dyDescent="0.2">
      <c r="A432" s="81"/>
      <c r="B432" s="137" t="s">
        <v>262</v>
      </c>
      <c r="C432" s="240"/>
      <c r="D432" s="102">
        <f>1</f>
        <v>1</v>
      </c>
      <c r="E432" s="102">
        <v>8</v>
      </c>
      <c r="F432" s="138">
        <f>+D432*E432</f>
        <v>8</v>
      </c>
      <c r="G432" s="244" t="s">
        <v>362</v>
      </c>
    </row>
    <row r="433" spans="1:7" s="198" customFormat="1" ht="19.5" customHeight="1" x14ac:dyDescent="0.2">
      <c r="A433" s="81"/>
      <c r="B433" s="137" t="s">
        <v>314</v>
      </c>
      <c r="C433" s="240"/>
      <c r="D433" s="102">
        <f>1</f>
        <v>1</v>
      </c>
      <c r="E433" s="102">
        <v>8</v>
      </c>
      <c r="F433" s="138">
        <f>+D433*E433</f>
        <v>8</v>
      </c>
      <c r="G433" s="244" t="s">
        <v>362</v>
      </c>
    </row>
    <row r="434" spans="1:7" s="198" customFormat="1" ht="19.5" customHeight="1" x14ac:dyDescent="0.2">
      <c r="A434" s="81"/>
      <c r="B434" s="241" t="s">
        <v>258</v>
      </c>
      <c r="C434" s="240"/>
      <c r="D434" s="102">
        <f>1</f>
        <v>1</v>
      </c>
      <c r="E434" s="102">
        <v>8</v>
      </c>
      <c r="F434" s="138">
        <f>+D434*E434</f>
        <v>8</v>
      </c>
      <c r="G434" s="244" t="s">
        <v>362</v>
      </c>
    </row>
    <row r="435" spans="1:7" s="198" customFormat="1" ht="19.5" customHeight="1" x14ac:dyDescent="0.2">
      <c r="A435" s="81"/>
      <c r="B435" s="137" t="s">
        <v>254</v>
      </c>
      <c r="C435" s="240"/>
      <c r="D435" s="102">
        <f>1</f>
        <v>1</v>
      </c>
      <c r="E435" s="102">
        <v>8</v>
      </c>
      <c r="F435" s="138">
        <f t="shared" ref="F435:F436" si="57">+D435*E435</f>
        <v>8</v>
      </c>
      <c r="G435" s="244" t="s">
        <v>362</v>
      </c>
    </row>
    <row r="436" spans="1:7" s="198" customFormat="1" ht="19.5" customHeight="1" x14ac:dyDescent="0.2">
      <c r="A436" s="81"/>
      <c r="B436" s="137" t="s">
        <v>255</v>
      </c>
      <c r="C436" s="240"/>
      <c r="D436" s="102">
        <f>1</f>
        <v>1</v>
      </c>
      <c r="E436" s="102">
        <v>8</v>
      </c>
      <c r="F436" s="138">
        <f t="shared" si="57"/>
        <v>8</v>
      </c>
      <c r="G436" s="244" t="s">
        <v>362</v>
      </c>
    </row>
    <row r="437" spans="1:7" s="198" customFormat="1" ht="14.25" x14ac:dyDescent="0.2">
      <c r="A437" s="81"/>
      <c r="B437" s="137" t="s">
        <v>292</v>
      </c>
      <c r="C437" s="240"/>
      <c r="D437" s="102">
        <f>1</f>
        <v>1</v>
      </c>
      <c r="E437" s="102">
        <v>3</v>
      </c>
      <c r="F437" s="138">
        <f>+D437*E437</f>
        <v>3</v>
      </c>
      <c r="G437" s="244" t="s">
        <v>362</v>
      </c>
    </row>
    <row r="438" spans="1:7" s="198" customFormat="1" ht="14.25" x14ac:dyDescent="0.2">
      <c r="A438" s="81"/>
      <c r="B438" s="137" t="s">
        <v>293</v>
      </c>
      <c r="C438" s="240"/>
      <c r="D438" s="102">
        <f>1</f>
        <v>1</v>
      </c>
      <c r="E438" s="102">
        <v>3</v>
      </c>
      <c r="F438" s="138">
        <f>+D438*E438</f>
        <v>3</v>
      </c>
      <c r="G438" s="244" t="s">
        <v>362</v>
      </c>
    </row>
    <row r="439" spans="1:7" s="198" customFormat="1" ht="14.25" x14ac:dyDescent="0.2">
      <c r="A439" s="81"/>
      <c r="B439" s="137" t="s">
        <v>298</v>
      </c>
      <c r="C439" s="240"/>
      <c r="D439" s="102">
        <f>1</f>
        <v>1</v>
      </c>
      <c r="E439" s="102">
        <v>3</v>
      </c>
      <c r="F439" s="138">
        <f>+D439*E439</f>
        <v>3</v>
      </c>
      <c r="G439" s="244" t="s">
        <v>362</v>
      </c>
    </row>
    <row r="440" spans="1:7" s="198" customFormat="1" ht="14.25" x14ac:dyDescent="0.2">
      <c r="A440" s="81"/>
      <c r="B440" s="137" t="s">
        <v>299</v>
      </c>
      <c r="C440" s="240"/>
      <c r="D440" s="102">
        <f>1</f>
        <v>1</v>
      </c>
      <c r="E440" s="102">
        <v>3</v>
      </c>
      <c r="F440" s="138">
        <f>+D440*E440</f>
        <v>3</v>
      </c>
      <c r="G440" s="244" t="s">
        <v>362</v>
      </c>
    </row>
    <row r="441" spans="1:7" s="198" customFormat="1" ht="14.25" x14ac:dyDescent="0.2">
      <c r="A441" s="81"/>
      <c r="B441" s="137" t="s">
        <v>294</v>
      </c>
      <c r="C441" s="240"/>
      <c r="D441" s="102">
        <f>1</f>
        <v>1</v>
      </c>
      <c r="E441" s="102">
        <v>3</v>
      </c>
      <c r="F441" s="138">
        <f t="shared" ref="F441:F442" si="58">+D441*E441</f>
        <v>3</v>
      </c>
      <c r="G441" s="244" t="s">
        <v>362</v>
      </c>
    </row>
    <row r="442" spans="1:7" s="198" customFormat="1" ht="14.25" x14ac:dyDescent="0.2">
      <c r="A442" s="81"/>
      <c r="B442" s="137" t="s">
        <v>295</v>
      </c>
      <c r="C442" s="240"/>
      <c r="D442" s="102">
        <f>1</f>
        <v>1</v>
      </c>
      <c r="E442" s="102">
        <v>3</v>
      </c>
      <c r="F442" s="138">
        <f t="shared" si="58"/>
        <v>3</v>
      </c>
      <c r="G442" s="244" t="s">
        <v>362</v>
      </c>
    </row>
    <row r="443" spans="1:7" s="198" customFormat="1" ht="14.25" x14ac:dyDescent="0.2">
      <c r="A443" s="81"/>
      <c r="B443" s="137" t="s">
        <v>343</v>
      </c>
      <c r="C443" s="240"/>
      <c r="D443" s="102">
        <f>1</f>
        <v>1</v>
      </c>
      <c r="E443" s="102">
        <v>6</v>
      </c>
      <c r="F443" s="138">
        <f>+D443*E443</f>
        <v>6</v>
      </c>
      <c r="G443" s="244" t="s">
        <v>362</v>
      </c>
    </row>
    <row r="444" spans="1:7" s="198" customFormat="1" ht="14.25" x14ac:dyDescent="0.2">
      <c r="A444" s="81"/>
      <c r="B444" s="137" t="s">
        <v>344</v>
      </c>
      <c r="C444" s="240"/>
      <c r="D444" s="102">
        <f>1</f>
        <v>1</v>
      </c>
      <c r="E444" s="102">
        <v>6</v>
      </c>
      <c r="F444" s="138">
        <f>+D444*E444</f>
        <v>6</v>
      </c>
      <c r="G444" s="244" t="s">
        <v>362</v>
      </c>
    </row>
    <row r="445" spans="1:7" s="198" customFormat="1" ht="14.25" x14ac:dyDescent="0.2">
      <c r="A445" s="81"/>
      <c r="B445" s="137" t="s">
        <v>351</v>
      </c>
      <c r="C445" s="240"/>
      <c r="D445" s="102">
        <f>1</f>
        <v>1</v>
      </c>
      <c r="E445" s="102">
        <v>6</v>
      </c>
      <c r="F445" s="138">
        <f>+D445*E445</f>
        <v>6</v>
      </c>
      <c r="G445" s="244" t="s">
        <v>362</v>
      </c>
    </row>
    <row r="446" spans="1:7" s="198" customFormat="1" ht="14.25" x14ac:dyDescent="0.2">
      <c r="A446" s="81"/>
      <c r="B446" s="137" t="s">
        <v>352</v>
      </c>
      <c r="C446" s="240"/>
      <c r="D446" s="102">
        <f>1</f>
        <v>1</v>
      </c>
      <c r="E446" s="102">
        <v>6</v>
      </c>
      <c r="F446" s="138">
        <f>+D446*E446</f>
        <v>6</v>
      </c>
      <c r="G446" s="244" t="s">
        <v>362</v>
      </c>
    </row>
    <row r="447" spans="1:7" s="198" customFormat="1" ht="14.25" x14ac:dyDescent="0.2">
      <c r="A447" s="81"/>
      <c r="B447" s="137" t="s">
        <v>346</v>
      </c>
      <c r="C447" s="240"/>
      <c r="D447" s="102">
        <f>1</f>
        <v>1</v>
      </c>
      <c r="E447" s="102">
        <v>6</v>
      </c>
      <c r="F447" s="138">
        <f t="shared" ref="F447:F448" si="59">+D447*E447</f>
        <v>6</v>
      </c>
      <c r="G447" s="244" t="s">
        <v>362</v>
      </c>
    </row>
    <row r="448" spans="1:7" s="198" customFormat="1" ht="14.25" x14ac:dyDescent="0.2">
      <c r="A448" s="81"/>
      <c r="B448" s="137" t="s">
        <v>347</v>
      </c>
      <c r="C448" s="240"/>
      <c r="D448" s="102">
        <f>1</f>
        <v>1</v>
      </c>
      <c r="E448" s="102">
        <v>6</v>
      </c>
      <c r="F448" s="138">
        <f t="shared" si="59"/>
        <v>6</v>
      </c>
      <c r="G448" s="244" t="s">
        <v>362</v>
      </c>
    </row>
    <row r="449" spans="1:7" s="178" customFormat="1" ht="14.25" x14ac:dyDescent="0.2">
      <c r="A449" s="81"/>
      <c r="B449" s="137"/>
      <c r="C449" s="240"/>
      <c r="D449" s="102"/>
      <c r="E449" s="102"/>
      <c r="F449" s="138"/>
      <c r="G449" s="81"/>
    </row>
    <row r="450" spans="1:7" s="178" customFormat="1" ht="14.25" x14ac:dyDescent="0.2">
      <c r="A450" s="246"/>
      <c r="B450" s="141"/>
      <c r="C450" s="247"/>
      <c r="D450" s="307" t="s">
        <v>129</v>
      </c>
      <c r="E450" s="308"/>
      <c r="F450" s="142">
        <f>+SUM(F430:F449)</f>
        <v>102</v>
      </c>
      <c r="G450" s="246"/>
    </row>
    <row r="451" spans="1:7" x14ac:dyDescent="0.2">
      <c r="A451" s="149"/>
      <c r="B451" s="134"/>
      <c r="C451" s="135"/>
      <c r="D451" s="105"/>
      <c r="E451" s="105"/>
      <c r="F451" s="105"/>
      <c r="G451" s="105"/>
    </row>
    <row r="452" spans="1:7" s="84" customFormat="1" ht="12" customHeight="1" x14ac:dyDescent="0.2">
      <c r="A452" s="113">
        <v>30</v>
      </c>
      <c r="B452" s="139" t="s">
        <v>231</v>
      </c>
      <c r="C452" s="99"/>
      <c r="D452" s="102"/>
      <c r="E452" s="102"/>
      <c r="F452" s="100"/>
      <c r="G452" s="113"/>
    </row>
    <row r="453" spans="1:7" s="84" customFormat="1" ht="14.25" x14ac:dyDescent="0.2">
      <c r="A453" s="130"/>
      <c r="B453" s="213" t="s">
        <v>252</v>
      </c>
      <c r="C453" s="136"/>
      <c r="D453" s="202">
        <f>1</f>
        <v>1</v>
      </c>
      <c r="E453" s="202">
        <v>8</v>
      </c>
      <c r="F453" s="214">
        <f>+D453*E453</f>
        <v>8</v>
      </c>
      <c r="G453" s="128" t="s">
        <v>202</v>
      </c>
    </row>
    <row r="454" spans="1:7" s="84" customFormat="1" ht="14.25" x14ac:dyDescent="0.2">
      <c r="A454" s="130"/>
      <c r="B454" s="213" t="s">
        <v>262</v>
      </c>
      <c r="C454" s="136"/>
      <c r="D454" s="202">
        <f>1</f>
        <v>1</v>
      </c>
      <c r="E454" s="202">
        <v>8</v>
      </c>
      <c r="F454" s="214">
        <f>+D454*E454</f>
        <v>8</v>
      </c>
      <c r="G454" s="128" t="s">
        <v>202</v>
      </c>
    </row>
    <row r="455" spans="1:7" s="84" customFormat="1" ht="14.25" x14ac:dyDescent="0.2">
      <c r="A455" s="130"/>
      <c r="B455" s="213" t="s">
        <v>254</v>
      </c>
      <c r="C455" s="136"/>
      <c r="D455" s="202">
        <f>1</f>
        <v>1</v>
      </c>
      <c r="E455" s="202">
        <v>8</v>
      </c>
      <c r="F455" s="214">
        <f t="shared" ref="F455:F457" si="60">+D455*E455</f>
        <v>8</v>
      </c>
      <c r="G455" s="128" t="s">
        <v>202</v>
      </c>
    </row>
    <row r="456" spans="1:7" s="84" customFormat="1" ht="14.25" x14ac:dyDescent="0.2">
      <c r="A456" s="130"/>
      <c r="B456" s="213" t="s">
        <v>255</v>
      </c>
      <c r="C456" s="136"/>
      <c r="D456" s="202">
        <f>1</f>
        <v>1</v>
      </c>
      <c r="E456" s="202">
        <v>8</v>
      </c>
      <c r="F456" s="214">
        <f t="shared" si="60"/>
        <v>8</v>
      </c>
      <c r="G456" s="128" t="s">
        <v>202</v>
      </c>
    </row>
    <row r="457" spans="1:7" s="84" customFormat="1" ht="14.25" x14ac:dyDescent="0.2">
      <c r="A457" s="130"/>
      <c r="B457" s="213" t="s">
        <v>256</v>
      </c>
      <c r="C457" s="136"/>
      <c r="D457" s="202">
        <f>1</f>
        <v>1</v>
      </c>
      <c r="E457" s="202">
        <v>8</v>
      </c>
      <c r="F457" s="214">
        <f t="shared" si="60"/>
        <v>8</v>
      </c>
      <c r="G457" s="128" t="s">
        <v>202</v>
      </c>
    </row>
    <row r="458" spans="1:7" s="84" customFormat="1" ht="14.25" x14ac:dyDescent="0.2">
      <c r="A458" s="130"/>
      <c r="B458" s="213" t="s">
        <v>292</v>
      </c>
      <c r="C458" s="136"/>
      <c r="D458" s="202">
        <f>1</f>
        <v>1</v>
      </c>
      <c r="E458" s="202">
        <v>3</v>
      </c>
      <c r="F458" s="214">
        <f>+D458*E458</f>
        <v>3</v>
      </c>
      <c r="G458" s="39" t="s">
        <v>276</v>
      </c>
    </row>
    <row r="459" spans="1:7" s="84" customFormat="1" ht="14.25" x14ac:dyDescent="0.2">
      <c r="A459" s="130"/>
      <c r="B459" s="213" t="s">
        <v>293</v>
      </c>
      <c r="C459" s="136"/>
      <c r="D459" s="202">
        <f>1</f>
        <v>1</v>
      </c>
      <c r="E459" s="202">
        <v>3</v>
      </c>
      <c r="F459" s="214">
        <f>+D459*E459</f>
        <v>3</v>
      </c>
      <c r="G459" s="39" t="s">
        <v>276</v>
      </c>
    </row>
    <row r="460" spans="1:7" s="84" customFormat="1" ht="14.25" x14ac:dyDescent="0.2">
      <c r="A460" s="130"/>
      <c r="B460" s="213" t="s">
        <v>294</v>
      </c>
      <c r="C460" s="136"/>
      <c r="D460" s="202">
        <f>1</f>
        <v>1</v>
      </c>
      <c r="E460" s="202">
        <v>3</v>
      </c>
      <c r="F460" s="214">
        <f t="shared" ref="F460:F462" si="61">+D460*E460</f>
        <v>3</v>
      </c>
      <c r="G460" s="39" t="s">
        <v>276</v>
      </c>
    </row>
    <row r="461" spans="1:7" s="84" customFormat="1" ht="14.25" x14ac:dyDescent="0.2">
      <c r="A461" s="130"/>
      <c r="B461" s="213" t="s">
        <v>295</v>
      </c>
      <c r="C461" s="136"/>
      <c r="D461" s="202">
        <f>1</f>
        <v>1</v>
      </c>
      <c r="E461" s="202">
        <v>3</v>
      </c>
      <c r="F461" s="214">
        <f t="shared" si="61"/>
        <v>3</v>
      </c>
      <c r="G461" s="39" t="s">
        <v>276</v>
      </c>
    </row>
    <row r="462" spans="1:7" s="84" customFormat="1" ht="14.25" x14ac:dyDescent="0.2">
      <c r="A462" s="130"/>
      <c r="B462" s="213" t="s">
        <v>296</v>
      </c>
      <c r="C462" s="136"/>
      <c r="D462" s="202">
        <f>1</f>
        <v>1</v>
      </c>
      <c r="E462" s="202">
        <v>3</v>
      </c>
      <c r="F462" s="214">
        <f t="shared" si="61"/>
        <v>3</v>
      </c>
      <c r="G462" s="39" t="s">
        <v>276</v>
      </c>
    </row>
    <row r="463" spans="1:7" s="84" customFormat="1" ht="14.25" x14ac:dyDescent="0.2">
      <c r="A463" s="130"/>
      <c r="B463" s="213" t="s">
        <v>343</v>
      </c>
      <c r="C463" s="136"/>
      <c r="D463" s="202">
        <f>1</f>
        <v>1</v>
      </c>
      <c r="E463" s="202">
        <v>6</v>
      </c>
      <c r="F463" s="214">
        <f>+D463*E463</f>
        <v>6</v>
      </c>
      <c r="G463" s="39" t="s">
        <v>331</v>
      </c>
    </row>
    <row r="464" spans="1:7" s="84" customFormat="1" ht="14.25" x14ac:dyDescent="0.2">
      <c r="A464" s="130"/>
      <c r="B464" s="213" t="s">
        <v>344</v>
      </c>
      <c r="C464" s="136"/>
      <c r="D464" s="202">
        <f>1</f>
        <v>1</v>
      </c>
      <c r="E464" s="202">
        <v>6</v>
      </c>
      <c r="F464" s="214">
        <f>+D464*E464</f>
        <v>6</v>
      </c>
      <c r="G464" s="39" t="s">
        <v>331</v>
      </c>
    </row>
    <row r="465" spans="1:7" s="84" customFormat="1" ht="14.25" x14ac:dyDescent="0.2">
      <c r="A465" s="130"/>
      <c r="B465" s="213" t="s">
        <v>346</v>
      </c>
      <c r="C465" s="136"/>
      <c r="D465" s="202">
        <f>1</f>
        <v>1</v>
      </c>
      <c r="E465" s="202">
        <v>6</v>
      </c>
      <c r="F465" s="214">
        <f t="shared" ref="F465:F467" si="62">+D465*E465</f>
        <v>6</v>
      </c>
      <c r="G465" s="39" t="s">
        <v>331</v>
      </c>
    </row>
    <row r="466" spans="1:7" s="84" customFormat="1" ht="14.25" x14ac:dyDescent="0.2">
      <c r="A466" s="130"/>
      <c r="B466" s="213" t="s">
        <v>347</v>
      </c>
      <c r="C466" s="136"/>
      <c r="D466" s="202">
        <f>1</f>
        <v>1</v>
      </c>
      <c r="E466" s="202">
        <v>6</v>
      </c>
      <c r="F466" s="214">
        <f t="shared" si="62"/>
        <v>6</v>
      </c>
      <c r="G466" s="39" t="s">
        <v>331</v>
      </c>
    </row>
    <row r="467" spans="1:7" s="84" customFormat="1" ht="14.25" x14ac:dyDescent="0.2">
      <c r="A467" s="130"/>
      <c r="B467" s="213" t="s">
        <v>348</v>
      </c>
      <c r="C467" s="136"/>
      <c r="D467" s="202">
        <f>1</f>
        <v>1</v>
      </c>
      <c r="E467" s="202">
        <v>6</v>
      </c>
      <c r="F467" s="214">
        <f t="shared" si="62"/>
        <v>6</v>
      </c>
      <c r="G467" s="39" t="s">
        <v>331</v>
      </c>
    </row>
    <row r="468" spans="1:7" ht="14.25" x14ac:dyDescent="0.2">
      <c r="A468" s="130"/>
      <c r="B468" s="137"/>
      <c r="C468" s="136"/>
      <c r="D468" s="102"/>
      <c r="E468" s="102"/>
      <c r="F468" s="138"/>
      <c r="G468" s="130"/>
    </row>
    <row r="469" spans="1:7" ht="14.25" x14ac:dyDescent="0.2">
      <c r="A469" s="143"/>
      <c r="B469" s="141"/>
      <c r="C469" s="140"/>
      <c r="D469" s="307" t="s">
        <v>129</v>
      </c>
      <c r="E469" s="308"/>
      <c r="F469" s="142">
        <f>+SUM(F452:F468)</f>
        <v>85</v>
      </c>
      <c r="G469" s="143"/>
    </row>
    <row r="470" spans="1:7" ht="15.75" x14ac:dyDescent="0.25">
      <c r="A470" s="43"/>
      <c r="B470" s="56" t="s">
        <v>35</v>
      </c>
      <c r="C470" s="106"/>
      <c r="D470" s="109"/>
      <c r="E470" s="109"/>
      <c r="F470" s="107"/>
      <c r="G470" s="43"/>
    </row>
    <row r="471" spans="1:7" s="198" customFormat="1" ht="12" customHeight="1" x14ac:dyDescent="0.2">
      <c r="A471" s="83">
        <v>30</v>
      </c>
      <c r="B471" s="245" t="s">
        <v>231</v>
      </c>
      <c r="C471" s="80"/>
      <c r="D471" s="102"/>
      <c r="E471" s="102"/>
      <c r="F471" s="100"/>
      <c r="G471" s="83"/>
    </row>
    <row r="472" spans="1:7" s="198" customFormat="1" ht="21" customHeight="1" x14ac:dyDescent="0.2">
      <c r="A472" s="81"/>
      <c r="B472" s="137" t="s">
        <v>252</v>
      </c>
      <c r="C472" s="240"/>
      <c r="D472" s="102">
        <f>1</f>
        <v>1</v>
      </c>
      <c r="E472" s="102">
        <v>8</v>
      </c>
      <c r="F472" s="138">
        <f>+D472*E472</f>
        <v>8</v>
      </c>
      <c r="G472" s="244" t="s">
        <v>362</v>
      </c>
    </row>
    <row r="473" spans="1:7" s="198" customFormat="1" ht="21" customHeight="1" x14ac:dyDescent="0.2">
      <c r="A473" s="81"/>
      <c r="B473" s="137" t="s">
        <v>262</v>
      </c>
      <c r="C473" s="240"/>
      <c r="D473" s="102">
        <f>1</f>
        <v>1</v>
      </c>
      <c r="E473" s="102">
        <v>8</v>
      </c>
      <c r="F473" s="138">
        <f>+D473*E473</f>
        <v>8</v>
      </c>
      <c r="G473" s="244" t="s">
        <v>362</v>
      </c>
    </row>
    <row r="474" spans="1:7" s="198" customFormat="1" ht="21" customHeight="1" x14ac:dyDescent="0.2">
      <c r="A474" s="81"/>
      <c r="B474" s="137" t="s">
        <v>254</v>
      </c>
      <c r="C474" s="240"/>
      <c r="D474" s="102">
        <f>1</f>
        <v>1</v>
      </c>
      <c r="E474" s="102">
        <v>8</v>
      </c>
      <c r="F474" s="138">
        <f t="shared" ref="F474:F476" si="63">+D474*E474</f>
        <v>8</v>
      </c>
      <c r="G474" s="244" t="s">
        <v>362</v>
      </c>
    </row>
    <row r="475" spans="1:7" s="198" customFormat="1" ht="21" customHeight="1" x14ac:dyDescent="0.2">
      <c r="A475" s="81"/>
      <c r="B475" s="137" t="s">
        <v>255</v>
      </c>
      <c r="C475" s="240"/>
      <c r="D475" s="102">
        <f>1</f>
        <v>1</v>
      </c>
      <c r="E475" s="102">
        <v>8</v>
      </c>
      <c r="F475" s="138">
        <f t="shared" si="63"/>
        <v>8</v>
      </c>
      <c r="G475" s="244" t="s">
        <v>362</v>
      </c>
    </row>
    <row r="476" spans="1:7" s="198" customFormat="1" ht="21" customHeight="1" x14ac:dyDescent="0.2">
      <c r="A476" s="81"/>
      <c r="B476" s="137" t="s">
        <v>256</v>
      </c>
      <c r="C476" s="240"/>
      <c r="D476" s="102">
        <f>1</f>
        <v>1</v>
      </c>
      <c r="E476" s="102">
        <v>8</v>
      </c>
      <c r="F476" s="138">
        <f t="shared" si="63"/>
        <v>8</v>
      </c>
      <c r="G476" s="244" t="s">
        <v>362</v>
      </c>
    </row>
    <row r="477" spans="1:7" s="198" customFormat="1" ht="14.25" x14ac:dyDescent="0.2">
      <c r="A477" s="81"/>
      <c r="B477" s="137" t="s">
        <v>292</v>
      </c>
      <c r="C477" s="240"/>
      <c r="D477" s="102">
        <f>1</f>
        <v>1</v>
      </c>
      <c r="E477" s="102">
        <v>3</v>
      </c>
      <c r="F477" s="138">
        <f>+D477*E477</f>
        <v>3</v>
      </c>
      <c r="G477" s="244" t="s">
        <v>362</v>
      </c>
    </row>
    <row r="478" spans="1:7" s="198" customFormat="1" ht="14.25" x14ac:dyDescent="0.2">
      <c r="A478" s="81"/>
      <c r="B478" s="137" t="s">
        <v>293</v>
      </c>
      <c r="C478" s="240"/>
      <c r="D478" s="102">
        <f>1</f>
        <v>1</v>
      </c>
      <c r="E478" s="102">
        <v>3</v>
      </c>
      <c r="F478" s="138">
        <f>+D478*E478</f>
        <v>3</v>
      </c>
      <c r="G478" s="244" t="s">
        <v>362</v>
      </c>
    </row>
    <row r="479" spans="1:7" s="198" customFormat="1" ht="14.25" x14ac:dyDescent="0.2">
      <c r="A479" s="81"/>
      <c r="B479" s="137" t="s">
        <v>294</v>
      </c>
      <c r="C479" s="240"/>
      <c r="D479" s="102">
        <f>1</f>
        <v>1</v>
      </c>
      <c r="E479" s="102">
        <v>3</v>
      </c>
      <c r="F479" s="138">
        <f t="shared" ref="F479:F481" si="64">+D479*E479</f>
        <v>3</v>
      </c>
      <c r="G479" s="244" t="s">
        <v>362</v>
      </c>
    </row>
    <row r="480" spans="1:7" s="198" customFormat="1" ht="14.25" x14ac:dyDescent="0.2">
      <c r="A480" s="81"/>
      <c r="B480" s="137" t="s">
        <v>295</v>
      </c>
      <c r="C480" s="240"/>
      <c r="D480" s="102">
        <f>1</f>
        <v>1</v>
      </c>
      <c r="E480" s="102">
        <v>3</v>
      </c>
      <c r="F480" s="138">
        <f t="shared" si="64"/>
        <v>3</v>
      </c>
      <c r="G480" s="244" t="s">
        <v>362</v>
      </c>
    </row>
    <row r="481" spans="1:7" s="198" customFormat="1" ht="14.25" x14ac:dyDescent="0.2">
      <c r="A481" s="81"/>
      <c r="B481" s="137" t="s">
        <v>296</v>
      </c>
      <c r="C481" s="240"/>
      <c r="D481" s="102">
        <f>1</f>
        <v>1</v>
      </c>
      <c r="E481" s="102">
        <v>3</v>
      </c>
      <c r="F481" s="138">
        <f t="shared" si="64"/>
        <v>3</v>
      </c>
      <c r="G481" s="244" t="s">
        <v>362</v>
      </c>
    </row>
    <row r="482" spans="1:7" s="198" customFormat="1" ht="14.25" x14ac:dyDescent="0.2">
      <c r="A482" s="81"/>
      <c r="B482" s="137" t="s">
        <v>343</v>
      </c>
      <c r="C482" s="240"/>
      <c r="D482" s="102">
        <f>1</f>
        <v>1</v>
      </c>
      <c r="E482" s="102">
        <v>6</v>
      </c>
      <c r="F482" s="138">
        <f>+D482*E482</f>
        <v>6</v>
      </c>
      <c r="G482" s="244" t="s">
        <v>362</v>
      </c>
    </row>
    <row r="483" spans="1:7" s="198" customFormat="1" ht="14.25" x14ac:dyDescent="0.2">
      <c r="A483" s="81"/>
      <c r="B483" s="137" t="s">
        <v>344</v>
      </c>
      <c r="C483" s="240"/>
      <c r="D483" s="102">
        <f>1</f>
        <v>1</v>
      </c>
      <c r="E483" s="102">
        <v>6</v>
      </c>
      <c r="F483" s="138">
        <f>+D483*E483</f>
        <v>6</v>
      </c>
      <c r="G483" s="244" t="s">
        <v>362</v>
      </c>
    </row>
    <row r="484" spans="1:7" s="198" customFormat="1" ht="14.25" x14ac:dyDescent="0.2">
      <c r="A484" s="81"/>
      <c r="B484" s="137" t="s">
        <v>346</v>
      </c>
      <c r="C484" s="240"/>
      <c r="D484" s="102">
        <f>1</f>
        <v>1</v>
      </c>
      <c r="E484" s="102">
        <v>6</v>
      </c>
      <c r="F484" s="138">
        <f t="shared" ref="F484:F486" si="65">+D484*E484</f>
        <v>6</v>
      </c>
      <c r="G484" s="244" t="s">
        <v>362</v>
      </c>
    </row>
    <row r="485" spans="1:7" s="198" customFormat="1" ht="14.25" x14ac:dyDescent="0.2">
      <c r="A485" s="81"/>
      <c r="B485" s="137" t="s">
        <v>347</v>
      </c>
      <c r="C485" s="240"/>
      <c r="D485" s="102">
        <f>1</f>
        <v>1</v>
      </c>
      <c r="E485" s="102">
        <v>6</v>
      </c>
      <c r="F485" s="138">
        <f t="shared" si="65"/>
        <v>6</v>
      </c>
      <c r="G485" s="244" t="s">
        <v>362</v>
      </c>
    </row>
    <row r="486" spans="1:7" s="198" customFormat="1" ht="14.25" x14ac:dyDescent="0.2">
      <c r="A486" s="81"/>
      <c r="B486" s="137" t="s">
        <v>348</v>
      </c>
      <c r="C486" s="240"/>
      <c r="D486" s="102">
        <f>1</f>
        <v>1</v>
      </c>
      <c r="E486" s="102">
        <v>6</v>
      </c>
      <c r="F486" s="138">
        <f t="shared" si="65"/>
        <v>6</v>
      </c>
      <c r="G486" s="244" t="s">
        <v>362</v>
      </c>
    </row>
    <row r="487" spans="1:7" s="178" customFormat="1" ht="14.25" x14ac:dyDescent="0.2">
      <c r="A487" s="81"/>
      <c r="B487" s="137"/>
      <c r="C487" s="240"/>
      <c r="D487" s="102"/>
      <c r="E487" s="102"/>
      <c r="F487" s="138"/>
      <c r="G487" s="81"/>
    </row>
    <row r="488" spans="1:7" s="178" customFormat="1" ht="14.25" x14ac:dyDescent="0.2">
      <c r="A488" s="246"/>
      <c r="B488" s="141"/>
      <c r="C488" s="247"/>
      <c r="D488" s="307" t="s">
        <v>129</v>
      </c>
      <c r="E488" s="308"/>
      <c r="F488" s="142">
        <f>+SUM(F471:F487)</f>
        <v>85</v>
      </c>
      <c r="G488" s="246"/>
    </row>
    <row r="489" spans="1:7" ht="12.75" hidden="1" customHeight="1" x14ac:dyDescent="0.2">
      <c r="A489" s="149"/>
      <c r="B489" s="134"/>
      <c r="C489" s="135"/>
      <c r="D489" s="105"/>
      <c r="E489" s="105"/>
      <c r="F489" s="105"/>
      <c r="G489" s="105"/>
    </row>
    <row r="490" spans="1:7" s="84" customFormat="1" ht="25.5" hidden="1" customHeight="1" x14ac:dyDescent="0.2">
      <c r="A490" s="113">
        <v>31</v>
      </c>
      <c r="B490" s="139" t="s">
        <v>232</v>
      </c>
      <c r="C490" s="99"/>
      <c r="D490" s="102"/>
      <c r="E490" s="102"/>
      <c r="F490" s="100"/>
      <c r="G490" s="113"/>
    </row>
    <row r="491" spans="1:7" ht="14.25" hidden="1" customHeight="1" x14ac:dyDescent="0.2">
      <c r="A491" s="130"/>
      <c r="B491" s="137"/>
      <c r="C491" s="136"/>
      <c r="D491" s="102"/>
      <c r="E491" s="102"/>
      <c r="F491" s="138"/>
      <c r="G491" s="130"/>
    </row>
    <row r="492" spans="1:7" ht="14.25" hidden="1" customHeight="1" x14ac:dyDescent="0.2">
      <c r="A492" s="130"/>
      <c r="B492" s="137"/>
      <c r="C492" s="136"/>
      <c r="D492" s="102"/>
      <c r="E492" s="102"/>
      <c r="F492" s="138"/>
      <c r="G492" s="130"/>
    </row>
    <row r="493" spans="1:7" ht="14.25" hidden="1" customHeight="1" x14ac:dyDescent="0.2">
      <c r="A493" s="143"/>
      <c r="B493" s="141"/>
      <c r="C493" s="140"/>
      <c r="D493" s="307" t="s">
        <v>129</v>
      </c>
      <c r="E493" s="308"/>
      <c r="F493" s="142">
        <f>+SUM(F490:F492)</f>
        <v>0</v>
      </c>
      <c r="G493" s="143"/>
    </row>
    <row r="494" spans="1:7" x14ac:dyDescent="0.2">
      <c r="A494" s="149"/>
      <c r="B494" s="134"/>
      <c r="C494" s="135"/>
      <c r="D494" s="105"/>
      <c r="E494" s="105"/>
      <c r="F494" s="105"/>
      <c r="G494" s="105"/>
    </row>
    <row r="495" spans="1:7" s="84" customFormat="1" ht="11.25" customHeight="1" x14ac:dyDescent="0.2">
      <c r="A495" s="113">
        <v>32</v>
      </c>
      <c r="B495" s="139" t="s">
        <v>233</v>
      </c>
      <c r="C495" s="99"/>
      <c r="D495" s="102"/>
      <c r="E495" s="102"/>
      <c r="F495" s="100"/>
      <c r="G495" s="113"/>
    </row>
    <row r="496" spans="1:7" s="84" customFormat="1" ht="14.25" x14ac:dyDescent="0.2">
      <c r="A496" s="130"/>
      <c r="B496" s="213" t="s">
        <v>252</v>
      </c>
      <c r="C496" s="136"/>
      <c r="D496" s="202">
        <f>1</f>
        <v>1</v>
      </c>
      <c r="E496" s="202">
        <v>8</v>
      </c>
      <c r="F496" s="214">
        <f>+D496*E496</f>
        <v>8</v>
      </c>
      <c r="G496" s="128" t="s">
        <v>202</v>
      </c>
    </row>
    <row r="497" spans="1:7" s="84" customFormat="1" ht="14.25" x14ac:dyDescent="0.2">
      <c r="A497" s="130"/>
      <c r="B497" s="213" t="s">
        <v>262</v>
      </c>
      <c r="C497" s="136"/>
      <c r="D497" s="202">
        <f>1</f>
        <v>1</v>
      </c>
      <c r="E497" s="202">
        <v>8</v>
      </c>
      <c r="F497" s="214">
        <f>+D497*E497</f>
        <v>8</v>
      </c>
      <c r="G497" s="128" t="s">
        <v>202</v>
      </c>
    </row>
    <row r="498" spans="1:7" s="84" customFormat="1" ht="14.25" x14ac:dyDescent="0.2">
      <c r="A498" s="130"/>
      <c r="B498" s="213" t="s">
        <v>259</v>
      </c>
      <c r="C498" s="136"/>
      <c r="D498" s="202">
        <f>1</f>
        <v>1</v>
      </c>
      <c r="E498" s="202">
        <v>8</v>
      </c>
      <c r="F498" s="214">
        <f>+D498*E498</f>
        <v>8</v>
      </c>
      <c r="G498" s="128" t="s">
        <v>202</v>
      </c>
    </row>
    <row r="499" spans="1:7" s="84" customFormat="1" ht="14.25" x14ac:dyDescent="0.2">
      <c r="A499" s="130"/>
      <c r="B499" s="213" t="s">
        <v>254</v>
      </c>
      <c r="C499" s="136"/>
      <c r="D499" s="202">
        <f>1</f>
        <v>1</v>
      </c>
      <c r="E499" s="202">
        <v>8</v>
      </c>
      <c r="F499" s="214">
        <f t="shared" ref="F499:F501" si="66">+D499*E499</f>
        <v>8</v>
      </c>
      <c r="G499" s="128" t="s">
        <v>202</v>
      </c>
    </row>
    <row r="500" spans="1:7" s="84" customFormat="1" ht="14.25" x14ac:dyDescent="0.2">
      <c r="A500" s="130"/>
      <c r="B500" s="213" t="s">
        <v>255</v>
      </c>
      <c r="C500" s="136"/>
      <c r="D500" s="202">
        <f>1</f>
        <v>1</v>
      </c>
      <c r="E500" s="202">
        <v>8</v>
      </c>
      <c r="F500" s="214">
        <f t="shared" si="66"/>
        <v>8</v>
      </c>
      <c r="G500" s="128" t="s">
        <v>202</v>
      </c>
    </row>
    <row r="501" spans="1:7" s="84" customFormat="1" ht="14.25" x14ac:dyDescent="0.2">
      <c r="A501" s="130"/>
      <c r="B501" s="213" t="s">
        <v>256</v>
      </c>
      <c r="C501" s="136"/>
      <c r="D501" s="202">
        <f>1</f>
        <v>1</v>
      </c>
      <c r="E501" s="202">
        <v>8</v>
      </c>
      <c r="F501" s="214">
        <f t="shared" si="66"/>
        <v>8</v>
      </c>
      <c r="G501" s="128" t="s">
        <v>202</v>
      </c>
    </row>
    <row r="502" spans="1:7" s="84" customFormat="1" ht="14.25" x14ac:dyDescent="0.2">
      <c r="A502" s="130"/>
      <c r="B502" s="213" t="s">
        <v>260</v>
      </c>
      <c r="C502" s="136"/>
      <c r="D502" s="202">
        <f>1</f>
        <v>1</v>
      </c>
      <c r="E502" s="202">
        <v>8</v>
      </c>
      <c r="F502" s="214">
        <f t="shared" ref="F502:F503" si="67">+D502*E502</f>
        <v>8</v>
      </c>
      <c r="G502" s="128" t="s">
        <v>202</v>
      </c>
    </row>
    <row r="503" spans="1:7" s="84" customFormat="1" ht="14.25" x14ac:dyDescent="0.2">
      <c r="A503" s="130"/>
      <c r="B503" s="213" t="s">
        <v>261</v>
      </c>
      <c r="C503" s="136"/>
      <c r="D503" s="202">
        <f>1</f>
        <v>1</v>
      </c>
      <c r="E503" s="202">
        <v>8</v>
      </c>
      <c r="F503" s="214">
        <f t="shared" si="67"/>
        <v>8</v>
      </c>
      <c r="G503" s="128" t="s">
        <v>202</v>
      </c>
    </row>
    <row r="504" spans="1:7" s="84" customFormat="1" ht="14.25" x14ac:dyDescent="0.2">
      <c r="A504" s="130"/>
      <c r="B504" s="213" t="s">
        <v>292</v>
      </c>
      <c r="C504" s="136"/>
      <c r="D504" s="202">
        <f>1</f>
        <v>1</v>
      </c>
      <c r="E504" s="202">
        <v>3</v>
      </c>
      <c r="F504" s="214">
        <f>+D504*E504</f>
        <v>3</v>
      </c>
      <c r="G504" s="39" t="s">
        <v>276</v>
      </c>
    </row>
    <row r="505" spans="1:7" s="84" customFormat="1" ht="14.25" x14ac:dyDescent="0.2">
      <c r="A505" s="130"/>
      <c r="B505" s="213" t="s">
        <v>293</v>
      </c>
      <c r="C505" s="136"/>
      <c r="D505" s="202">
        <f>1</f>
        <v>1</v>
      </c>
      <c r="E505" s="202">
        <v>3</v>
      </c>
      <c r="F505" s="214">
        <f>+D505*E505</f>
        <v>3</v>
      </c>
      <c r="G505" s="39" t="s">
        <v>276</v>
      </c>
    </row>
    <row r="506" spans="1:7" s="84" customFormat="1" ht="14.25" x14ac:dyDescent="0.2">
      <c r="A506" s="130"/>
      <c r="B506" s="213" t="s">
        <v>289</v>
      </c>
      <c r="C506" s="136"/>
      <c r="D506" s="202">
        <f>1</f>
        <v>1</v>
      </c>
      <c r="E506" s="202">
        <v>3</v>
      </c>
      <c r="F506" s="214">
        <f>+D506*E506</f>
        <v>3</v>
      </c>
      <c r="G506" s="39" t="s">
        <v>276</v>
      </c>
    </row>
    <row r="507" spans="1:7" s="84" customFormat="1" ht="14.25" x14ac:dyDescent="0.2">
      <c r="A507" s="130"/>
      <c r="B507" s="213" t="s">
        <v>294</v>
      </c>
      <c r="C507" s="136"/>
      <c r="D507" s="202">
        <f>1</f>
        <v>1</v>
      </c>
      <c r="E507" s="202">
        <v>3</v>
      </c>
      <c r="F507" s="214">
        <f t="shared" ref="F507:F511" si="68">+D507*E507</f>
        <v>3</v>
      </c>
      <c r="G507" s="39" t="s">
        <v>276</v>
      </c>
    </row>
    <row r="508" spans="1:7" s="84" customFormat="1" ht="14.25" x14ac:dyDescent="0.2">
      <c r="A508" s="130"/>
      <c r="B508" s="213" t="s">
        <v>295</v>
      </c>
      <c r="C508" s="136"/>
      <c r="D508" s="202">
        <f>1</f>
        <v>1</v>
      </c>
      <c r="E508" s="202">
        <v>3</v>
      </c>
      <c r="F508" s="214">
        <f t="shared" si="68"/>
        <v>3</v>
      </c>
      <c r="G508" s="39" t="s">
        <v>276</v>
      </c>
    </row>
    <row r="509" spans="1:7" s="84" customFormat="1" ht="14.25" x14ac:dyDescent="0.2">
      <c r="A509" s="130"/>
      <c r="B509" s="213" t="s">
        <v>296</v>
      </c>
      <c r="C509" s="136"/>
      <c r="D509" s="202">
        <f>1</f>
        <v>1</v>
      </c>
      <c r="E509" s="202">
        <v>3</v>
      </c>
      <c r="F509" s="214">
        <f t="shared" si="68"/>
        <v>3</v>
      </c>
      <c r="G509" s="39" t="s">
        <v>276</v>
      </c>
    </row>
    <row r="510" spans="1:7" s="84" customFormat="1" ht="14.25" x14ac:dyDescent="0.2">
      <c r="A510" s="130"/>
      <c r="B510" s="213" t="s">
        <v>290</v>
      </c>
      <c r="C510" s="136"/>
      <c r="D510" s="202">
        <f>1</f>
        <v>1</v>
      </c>
      <c r="E510" s="202">
        <v>3</v>
      </c>
      <c r="F510" s="214">
        <f t="shared" si="68"/>
        <v>3</v>
      </c>
      <c r="G510" s="39" t="s">
        <v>276</v>
      </c>
    </row>
    <row r="511" spans="1:7" s="84" customFormat="1" ht="14.25" x14ac:dyDescent="0.2">
      <c r="A511" s="130"/>
      <c r="B511" s="213" t="s">
        <v>291</v>
      </c>
      <c r="C511" s="136"/>
      <c r="D511" s="202">
        <f>1</f>
        <v>1</v>
      </c>
      <c r="E511" s="202">
        <v>3</v>
      </c>
      <c r="F511" s="214">
        <f t="shared" si="68"/>
        <v>3</v>
      </c>
      <c r="G511" s="39" t="s">
        <v>276</v>
      </c>
    </row>
    <row r="512" spans="1:7" s="84" customFormat="1" ht="14.25" x14ac:dyDescent="0.2">
      <c r="A512" s="130"/>
      <c r="B512" s="213" t="s">
        <v>343</v>
      </c>
      <c r="C512" s="136"/>
      <c r="D512" s="202">
        <f>1</f>
        <v>1</v>
      </c>
      <c r="E512" s="202">
        <v>6</v>
      </c>
      <c r="F512" s="214">
        <f>+D512*E512</f>
        <v>6</v>
      </c>
      <c r="G512" s="39" t="s">
        <v>331</v>
      </c>
    </row>
    <row r="513" spans="1:7" s="84" customFormat="1" ht="14.25" x14ac:dyDescent="0.2">
      <c r="A513" s="130"/>
      <c r="B513" s="213" t="s">
        <v>344</v>
      </c>
      <c r="C513" s="136"/>
      <c r="D513" s="202">
        <f>1</f>
        <v>1</v>
      </c>
      <c r="E513" s="202">
        <v>6</v>
      </c>
      <c r="F513" s="214">
        <f>+D513*E513</f>
        <v>6</v>
      </c>
      <c r="G513" s="39" t="s">
        <v>331</v>
      </c>
    </row>
    <row r="514" spans="1:7" s="84" customFormat="1" ht="14.25" x14ac:dyDescent="0.2">
      <c r="A514" s="130"/>
      <c r="B514" s="213" t="s">
        <v>345</v>
      </c>
      <c r="C514" s="136"/>
      <c r="D514" s="202">
        <f>1</f>
        <v>1</v>
      </c>
      <c r="E514" s="202">
        <v>6</v>
      </c>
      <c r="F514" s="214">
        <f>+D514*E514</f>
        <v>6</v>
      </c>
      <c r="G514" s="39" t="s">
        <v>331</v>
      </c>
    </row>
    <row r="515" spans="1:7" s="84" customFormat="1" ht="14.25" x14ac:dyDescent="0.2">
      <c r="A515" s="130"/>
      <c r="B515" s="213" t="s">
        <v>346</v>
      </c>
      <c r="C515" s="136"/>
      <c r="D515" s="202">
        <f>1</f>
        <v>1</v>
      </c>
      <c r="E515" s="202">
        <v>6</v>
      </c>
      <c r="F515" s="214">
        <f t="shared" ref="F515:F519" si="69">+D515*E515</f>
        <v>6</v>
      </c>
      <c r="G515" s="39" t="s">
        <v>331</v>
      </c>
    </row>
    <row r="516" spans="1:7" s="84" customFormat="1" ht="14.25" x14ac:dyDescent="0.2">
      <c r="A516" s="130"/>
      <c r="B516" s="213" t="s">
        <v>347</v>
      </c>
      <c r="C516" s="136"/>
      <c r="D516" s="202">
        <f>1</f>
        <v>1</v>
      </c>
      <c r="E516" s="202">
        <v>6</v>
      </c>
      <c r="F516" s="214">
        <f t="shared" si="69"/>
        <v>6</v>
      </c>
      <c r="G516" s="39" t="s">
        <v>331</v>
      </c>
    </row>
    <row r="517" spans="1:7" s="84" customFormat="1" ht="14.25" x14ac:dyDescent="0.2">
      <c r="A517" s="130"/>
      <c r="B517" s="213" t="s">
        <v>348</v>
      </c>
      <c r="C517" s="136"/>
      <c r="D517" s="202">
        <f>1</f>
        <v>1</v>
      </c>
      <c r="E517" s="202">
        <v>6</v>
      </c>
      <c r="F517" s="214">
        <f t="shared" si="69"/>
        <v>6</v>
      </c>
      <c r="G517" s="39" t="s">
        <v>331</v>
      </c>
    </row>
    <row r="518" spans="1:7" s="84" customFormat="1" ht="14.25" x14ac:dyDescent="0.2">
      <c r="A518" s="130"/>
      <c r="B518" s="213" t="s">
        <v>349</v>
      </c>
      <c r="C518" s="136"/>
      <c r="D518" s="202">
        <f>1</f>
        <v>1</v>
      </c>
      <c r="E518" s="202">
        <v>6</v>
      </c>
      <c r="F518" s="214">
        <f t="shared" si="69"/>
        <v>6</v>
      </c>
      <c r="G518" s="39" t="s">
        <v>331</v>
      </c>
    </row>
    <row r="519" spans="1:7" s="84" customFormat="1" ht="14.25" x14ac:dyDescent="0.2">
      <c r="A519" s="130"/>
      <c r="B519" s="213" t="s">
        <v>342</v>
      </c>
      <c r="C519" s="136"/>
      <c r="D519" s="202">
        <f>1</f>
        <v>1</v>
      </c>
      <c r="E519" s="202">
        <v>6</v>
      </c>
      <c r="F519" s="214">
        <f t="shared" si="69"/>
        <v>6</v>
      </c>
      <c r="G519" s="39" t="s">
        <v>331</v>
      </c>
    </row>
    <row r="520" spans="1:7" ht="14.25" x14ac:dyDescent="0.2">
      <c r="A520" s="130"/>
      <c r="B520" s="137"/>
      <c r="C520" s="136"/>
      <c r="D520" s="102"/>
      <c r="E520" s="102"/>
      <c r="F520" s="138"/>
      <c r="G520" s="130"/>
    </row>
    <row r="521" spans="1:7" ht="14.25" x14ac:dyDescent="0.2">
      <c r="A521" s="143"/>
      <c r="B521" s="141"/>
      <c r="C521" s="140"/>
      <c r="D521" s="307" t="s">
        <v>129</v>
      </c>
      <c r="E521" s="308"/>
      <c r="F521" s="142">
        <f>+SUM(F495:F520)</f>
        <v>136</v>
      </c>
      <c r="G521" s="143"/>
    </row>
    <row r="522" spans="1:7" ht="15.75" x14ac:dyDescent="0.25">
      <c r="A522" s="43"/>
      <c r="B522" s="56" t="s">
        <v>35</v>
      </c>
      <c r="C522" s="106"/>
      <c r="D522" s="109"/>
      <c r="E522" s="109"/>
      <c r="F522" s="107"/>
      <c r="G522" s="43"/>
    </row>
    <row r="523" spans="1:7" s="84" customFormat="1" ht="11.25" customHeight="1" x14ac:dyDescent="0.2">
      <c r="A523" s="113">
        <v>32</v>
      </c>
      <c r="B523" s="139" t="s">
        <v>233</v>
      </c>
      <c r="C523" s="99"/>
      <c r="D523" s="202"/>
      <c r="E523" s="202"/>
      <c r="F523" s="249"/>
      <c r="G523" s="113"/>
    </row>
    <row r="524" spans="1:7" s="198" customFormat="1" ht="20.25" customHeight="1" x14ac:dyDescent="0.2">
      <c r="A524" s="81"/>
      <c r="B524" s="137" t="s">
        <v>252</v>
      </c>
      <c r="C524" s="240"/>
      <c r="D524" s="102">
        <f>1</f>
        <v>1</v>
      </c>
      <c r="E524" s="102">
        <v>8</v>
      </c>
      <c r="F524" s="138">
        <f>+D524*E524</f>
        <v>8</v>
      </c>
      <c r="G524" s="244" t="s">
        <v>362</v>
      </c>
    </row>
    <row r="525" spans="1:7" s="198" customFormat="1" ht="20.25" customHeight="1" x14ac:dyDescent="0.2">
      <c r="A525" s="81"/>
      <c r="B525" s="137" t="s">
        <v>262</v>
      </c>
      <c r="C525" s="240"/>
      <c r="D525" s="102">
        <f>1</f>
        <v>1</v>
      </c>
      <c r="E525" s="102">
        <v>8</v>
      </c>
      <c r="F525" s="138">
        <f>+D525*E525</f>
        <v>8</v>
      </c>
      <c r="G525" s="244" t="s">
        <v>362</v>
      </c>
    </row>
    <row r="526" spans="1:7" s="198" customFormat="1" ht="20.25" customHeight="1" x14ac:dyDescent="0.2">
      <c r="A526" s="81"/>
      <c r="B526" s="137" t="s">
        <v>259</v>
      </c>
      <c r="C526" s="240"/>
      <c r="D526" s="102">
        <f>1</f>
        <v>1</v>
      </c>
      <c r="E526" s="102">
        <v>8</v>
      </c>
      <c r="F526" s="138">
        <f>+D526*E526</f>
        <v>8</v>
      </c>
      <c r="G526" s="244" t="s">
        <v>362</v>
      </c>
    </row>
    <row r="527" spans="1:7" s="198" customFormat="1" ht="20.25" customHeight="1" x14ac:dyDescent="0.2">
      <c r="A527" s="81"/>
      <c r="B527" s="137" t="s">
        <v>254</v>
      </c>
      <c r="C527" s="240"/>
      <c r="D527" s="102">
        <f>1</f>
        <v>1</v>
      </c>
      <c r="E527" s="102">
        <v>8</v>
      </c>
      <c r="F527" s="138">
        <f t="shared" ref="F527:F531" si="70">+D527*E527</f>
        <v>8</v>
      </c>
      <c r="G527" s="244" t="s">
        <v>362</v>
      </c>
    </row>
    <row r="528" spans="1:7" s="198" customFormat="1" ht="20.25" customHeight="1" x14ac:dyDescent="0.2">
      <c r="A528" s="81"/>
      <c r="B528" s="137" t="s">
        <v>255</v>
      </c>
      <c r="C528" s="240"/>
      <c r="D528" s="102">
        <f>1</f>
        <v>1</v>
      </c>
      <c r="E528" s="102">
        <v>8</v>
      </c>
      <c r="F528" s="138">
        <f t="shared" si="70"/>
        <v>8</v>
      </c>
      <c r="G528" s="244" t="s">
        <v>362</v>
      </c>
    </row>
    <row r="529" spans="1:7" s="198" customFormat="1" ht="20.25" customHeight="1" x14ac:dyDescent="0.2">
      <c r="A529" s="81"/>
      <c r="B529" s="137" t="s">
        <v>256</v>
      </c>
      <c r="C529" s="240"/>
      <c r="D529" s="102">
        <f>1</f>
        <v>1</v>
      </c>
      <c r="E529" s="102">
        <v>8</v>
      </c>
      <c r="F529" s="138">
        <f t="shared" si="70"/>
        <v>8</v>
      </c>
      <c r="G529" s="244" t="s">
        <v>362</v>
      </c>
    </row>
    <row r="530" spans="1:7" s="198" customFormat="1" ht="20.25" customHeight="1" x14ac:dyDescent="0.2">
      <c r="A530" s="81"/>
      <c r="B530" s="137" t="s">
        <v>260</v>
      </c>
      <c r="C530" s="240"/>
      <c r="D530" s="102">
        <f>1</f>
        <v>1</v>
      </c>
      <c r="E530" s="102">
        <v>8</v>
      </c>
      <c r="F530" s="138">
        <f t="shared" si="70"/>
        <v>8</v>
      </c>
      <c r="G530" s="244" t="s">
        <v>362</v>
      </c>
    </row>
    <row r="531" spans="1:7" s="198" customFormat="1" ht="20.25" customHeight="1" x14ac:dyDescent="0.2">
      <c r="A531" s="81"/>
      <c r="B531" s="137" t="s">
        <v>261</v>
      </c>
      <c r="C531" s="240"/>
      <c r="D531" s="102">
        <f>1</f>
        <v>1</v>
      </c>
      <c r="E531" s="102">
        <v>8</v>
      </c>
      <c r="F531" s="138">
        <f t="shared" si="70"/>
        <v>8</v>
      </c>
      <c r="G531" s="244" t="s">
        <v>362</v>
      </c>
    </row>
    <row r="532" spans="1:7" s="198" customFormat="1" ht="14.25" x14ac:dyDescent="0.2">
      <c r="A532" s="81"/>
      <c r="B532" s="137" t="s">
        <v>292</v>
      </c>
      <c r="C532" s="240"/>
      <c r="D532" s="102">
        <f>1</f>
        <v>1</v>
      </c>
      <c r="E532" s="102">
        <v>3</v>
      </c>
      <c r="F532" s="138">
        <f>+D532*E532</f>
        <v>3</v>
      </c>
      <c r="G532" s="244" t="s">
        <v>362</v>
      </c>
    </row>
    <row r="533" spans="1:7" s="198" customFormat="1" ht="14.25" x14ac:dyDescent="0.2">
      <c r="A533" s="81"/>
      <c r="B533" s="137" t="s">
        <v>293</v>
      </c>
      <c r="C533" s="240"/>
      <c r="D533" s="102">
        <f>1</f>
        <v>1</v>
      </c>
      <c r="E533" s="102">
        <v>3</v>
      </c>
      <c r="F533" s="138">
        <f>+D533*E533</f>
        <v>3</v>
      </c>
      <c r="G533" s="244" t="s">
        <v>362</v>
      </c>
    </row>
    <row r="534" spans="1:7" s="198" customFormat="1" ht="14.25" x14ac:dyDescent="0.2">
      <c r="A534" s="81"/>
      <c r="B534" s="137" t="s">
        <v>289</v>
      </c>
      <c r="C534" s="240"/>
      <c r="D534" s="102">
        <f>1</f>
        <v>1</v>
      </c>
      <c r="E534" s="102">
        <v>3</v>
      </c>
      <c r="F534" s="138">
        <f>+D534*E534</f>
        <v>3</v>
      </c>
      <c r="G534" s="244" t="s">
        <v>362</v>
      </c>
    </row>
    <row r="535" spans="1:7" s="198" customFormat="1" ht="14.25" x14ac:dyDescent="0.2">
      <c r="A535" s="81"/>
      <c r="B535" s="137" t="s">
        <v>294</v>
      </c>
      <c r="C535" s="240"/>
      <c r="D535" s="102">
        <f>1</f>
        <v>1</v>
      </c>
      <c r="E535" s="102">
        <v>3</v>
      </c>
      <c r="F535" s="138">
        <f t="shared" ref="F535:F539" si="71">+D535*E535</f>
        <v>3</v>
      </c>
      <c r="G535" s="244" t="s">
        <v>362</v>
      </c>
    </row>
    <row r="536" spans="1:7" s="198" customFormat="1" ht="14.25" x14ac:dyDescent="0.2">
      <c r="A536" s="81"/>
      <c r="B536" s="137" t="s">
        <v>295</v>
      </c>
      <c r="C536" s="240"/>
      <c r="D536" s="102">
        <f>1</f>
        <v>1</v>
      </c>
      <c r="E536" s="102">
        <v>3</v>
      </c>
      <c r="F536" s="138">
        <f t="shared" si="71"/>
        <v>3</v>
      </c>
      <c r="G536" s="244" t="s">
        <v>362</v>
      </c>
    </row>
    <row r="537" spans="1:7" s="198" customFormat="1" ht="14.25" x14ac:dyDescent="0.2">
      <c r="A537" s="81"/>
      <c r="B537" s="137" t="s">
        <v>296</v>
      </c>
      <c r="C537" s="240"/>
      <c r="D537" s="102">
        <f>1</f>
        <v>1</v>
      </c>
      <c r="E537" s="102">
        <v>3</v>
      </c>
      <c r="F537" s="138">
        <f t="shared" si="71"/>
        <v>3</v>
      </c>
      <c r="G537" s="244" t="s">
        <v>362</v>
      </c>
    </row>
    <row r="538" spans="1:7" s="198" customFormat="1" ht="14.25" x14ac:dyDescent="0.2">
      <c r="A538" s="81"/>
      <c r="B538" s="137" t="s">
        <v>290</v>
      </c>
      <c r="C538" s="240"/>
      <c r="D538" s="102">
        <f>1</f>
        <v>1</v>
      </c>
      <c r="E538" s="102">
        <v>3</v>
      </c>
      <c r="F538" s="138">
        <f t="shared" si="71"/>
        <v>3</v>
      </c>
      <c r="G538" s="244" t="s">
        <v>362</v>
      </c>
    </row>
    <row r="539" spans="1:7" s="198" customFormat="1" ht="14.25" x14ac:dyDescent="0.2">
      <c r="A539" s="81"/>
      <c r="B539" s="137" t="s">
        <v>291</v>
      </c>
      <c r="C539" s="240"/>
      <c r="D539" s="102">
        <f>1</f>
        <v>1</v>
      </c>
      <c r="E539" s="102">
        <v>3</v>
      </c>
      <c r="F539" s="138">
        <f t="shared" si="71"/>
        <v>3</v>
      </c>
      <c r="G539" s="244" t="s">
        <v>362</v>
      </c>
    </row>
    <row r="540" spans="1:7" s="198" customFormat="1" ht="14.25" x14ac:dyDescent="0.2">
      <c r="A540" s="81"/>
      <c r="B540" s="137" t="s">
        <v>343</v>
      </c>
      <c r="C540" s="240"/>
      <c r="D540" s="102">
        <f>1</f>
        <v>1</v>
      </c>
      <c r="E540" s="102">
        <v>6</v>
      </c>
      <c r="F540" s="138">
        <f>+D540*E540</f>
        <v>6</v>
      </c>
      <c r="G540" s="244" t="s">
        <v>362</v>
      </c>
    </row>
    <row r="541" spans="1:7" s="198" customFormat="1" ht="14.25" x14ac:dyDescent="0.2">
      <c r="A541" s="81"/>
      <c r="B541" s="137" t="s">
        <v>344</v>
      </c>
      <c r="C541" s="240"/>
      <c r="D541" s="102">
        <f>1</f>
        <v>1</v>
      </c>
      <c r="E541" s="102">
        <v>6</v>
      </c>
      <c r="F541" s="138">
        <f>+D541*E541</f>
        <v>6</v>
      </c>
      <c r="G541" s="244" t="s">
        <v>362</v>
      </c>
    </row>
    <row r="542" spans="1:7" s="198" customFormat="1" ht="14.25" x14ac:dyDescent="0.2">
      <c r="A542" s="81"/>
      <c r="B542" s="137" t="s">
        <v>345</v>
      </c>
      <c r="C542" s="240"/>
      <c r="D542" s="102">
        <f>1</f>
        <v>1</v>
      </c>
      <c r="E542" s="102">
        <v>6</v>
      </c>
      <c r="F542" s="138">
        <f>+D542*E542</f>
        <v>6</v>
      </c>
      <c r="G542" s="244" t="s">
        <v>362</v>
      </c>
    </row>
    <row r="543" spans="1:7" s="198" customFormat="1" ht="14.25" x14ac:dyDescent="0.2">
      <c r="A543" s="81"/>
      <c r="B543" s="137" t="s">
        <v>346</v>
      </c>
      <c r="C543" s="240"/>
      <c r="D543" s="102">
        <f>1</f>
        <v>1</v>
      </c>
      <c r="E543" s="102">
        <v>6</v>
      </c>
      <c r="F543" s="138">
        <f t="shared" ref="F543:F547" si="72">+D543*E543</f>
        <v>6</v>
      </c>
      <c r="G543" s="244" t="s">
        <v>362</v>
      </c>
    </row>
    <row r="544" spans="1:7" s="198" customFormat="1" ht="14.25" x14ac:dyDescent="0.2">
      <c r="A544" s="81"/>
      <c r="B544" s="137" t="s">
        <v>347</v>
      </c>
      <c r="C544" s="240"/>
      <c r="D544" s="102">
        <f>1</f>
        <v>1</v>
      </c>
      <c r="E544" s="102">
        <v>6</v>
      </c>
      <c r="F544" s="138">
        <f t="shared" si="72"/>
        <v>6</v>
      </c>
      <c r="G544" s="244" t="s">
        <v>362</v>
      </c>
    </row>
    <row r="545" spans="1:7" s="198" customFormat="1" ht="14.25" x14ac:dyDescent="0.2">
      <c r="A545" s="81"/>
      <c r="B545" s="137" t="s">
        <v>348</v>
      </c>
      <c r="C545" s="240"/>
      <c r="D545" s="102">
        <f>1</f>
        <v>1</v>
      </c>
      <c r="E545" s="102">
        <v>6</v>
      </c>
      <c r="F545" s="138">
        <f t="shared" si="72"/>
        <v>6</v>
      </c>
      <c r="G545" s="244" t="s">
        <v>362</v>
      </c>
    </row>
    <row r="546" spans="1:7" s="198" customFormat="1" ht="14.25" x14ac:dyDescent="0.2">
      <c r="A546" s="81"/>
      <c r="B546" s="137" t="s">
        <v>349</v>
      </c>
      <c r="C546" s="240"/>
      <c r="D546" s="102">
        <f>1</f>
        <v>1</v>
      </c>
      <c r="E546" s="102">
        <v>6</v>
      </c>
      <c r="F546" s="138">
        <f t="shared" si="72"/>
        <v>6</v>
      </c>
      <c r="G546" s="244" t="s">
        <v>362</v>
      </c>
    </row>
    <row r="547" spans="1:7" s="198" customFormat="1" ht="14.25" x14ac:dyDescent="0.2">
      <c r="A547" s="81"/>
      <c r="B547" s="137" t="s">
        <v>342</v>
      </c>
      <c r="C547" s="240"/>
      <c r="D547" s="102">
        <f>1</f>
        <v>1</v>
      </c>
      <c r="E547" s="102">
        <v>6</v>
      </c>
      <c r="F547" s="138">
        <f t="shared" si="72"/>
        <v>6</v>
      </c>
      <c r="G547" s="244" t="s">
        <v>362</v>
      </c>
    </row>
    <row r="548" spans="1:7" s="178" customFormat="1" ht="14.25" x14ac:dyDescent="0.2">
      <c r="A548" s="81"/>
      <c r="B548" s="137"/>
      <c r="C548" s="240"/>
      <c r="D548" s="102"/>
      <c r="E548" s="102"/>
      <c r="F548" s="138"/>
      <c r="G548" s="81"/>
    </row>
    <row r="549" spans="1:7" s="178" customFormat="1" ht="14.25" x14ac:dyDescent="0.2">
      <c r="A549" s="246"/>
      <c r="B549" s="141"/>
      <c r="C549" s="247"/>
      <c r="D549" s="307" t="s">
        <v>129</v>
      </c>
      <c r="E549" s="308"/>
      <c r="F549" s="142">
        <f>+SUM(F523:F548)</f>
        <v>136</v>
      </c>
      <c r="G549" s="246"/>
    </row>
    <row r="550" spans="1:7" x14ac:dyDescent="0.2">
      <c r="A550" s="149"/>
      <c r="B550" s="134"/>
      <c r="C550" s="135"/>
      <c r="D550" s="105"/>
      <c r="E550" s="105"/>
      <c r="F550" s="105"/>
      <c r="G550" s="105"/>
    </row>
    <row r="551" spans="1:7" s="84" customFormat="1" ht="12.75" customHeight="1" x14ac:dyDescent="0.2">
      <c r="A551" s="113">
        <v>33</v>
      </c>
      <c r="B551" s="139" t="s">
        <v>234</v>
      </c>
      <c r="C551" s="99"/>
      <c r="D551" s="102"/>
      <c r="E551" s="102"/>
      <c r="F551" s="100"/>
      <c r="G551" s="113"/>
    </row>
    <row r="552" spans="1:7" s="84" customFormat="1" ht="14.25" x14ac:dyDescent="0.2">
      <c r="A552" s="130"/>
      <c r="B552" s="213" t="s">
        <v>252</v>
      </c>
      <c r="C552" s="136"/>
      <c r="D552" s="202">
        <f>1</f>
        <v>1</v>
      </c>
      <c r="E552" s="202">
        <v>8</v>
      </c>
      <c r="F552" s="214">
        <f>+D552*E552</f>
        <v>8</v>
      </c>
      <c r="G552" s="128" t="s">
        <v>202</v>
      </c>
    </row>
    <row r="553" spans="1:7" s="84" customFormat="1" ht="14.25" x14ac:dyDescent="0.2">
      <c r="A553" s="130"/>
      <c r="B553" s="213" t="s">
        <v>262</v>
      </c>
      <c r="C553" s="136"/>
      <c r="D553" s="202">
        <f>1</f>
        <v>1</v>
      </c>
      <c r="E553" s="202">
        <v>8</v>
      </c>
      <c r="F553" s="214">
        <f>+D553*E553</f>
        <v>8</v>
      </c>
      <c r="G553" s="128" t="s">
        <v>202</v>
      </c>
    </row>
    <row r="554" spans="1:7" s="84" customFormat="1" ht="14.25" x14ac:dyDescent="0.2">
      <c r="A554" s="130"/>
      <c r="B554" s="213" t="s">
        <v>254</v>
      </c>
      <c r="C554" s="136"/>
      <c r="D554" s="202">
        <f>1</f>
        <v>1</v>
      </c>
      <c r="E554" s="202">
        <v>8</v>
      </c>
      <c r="F554" s="214">
        <f t="shared" ref="F554:F556" si="73">+D554*E554</f>
        <v>8</v>
      </c>
      <c r="G554" s="128" t="s">
        <v>202</v>
      </c>
    </row>
    <row r="555" spans="1:7" s="84" customFormat="1" ht="14.25" x14ac:dyDescent="0.2">
      <c r="A555" s="130"/>
      <c r="B555" s="213" t="s">
        <v>255</v>
      </c>
      <c r="C555" s="136"/>
      <c r="D555" s="202">
        <f>1</f>
        <v>1</v>
      </c>
      <c r="E555" s="202">
        <v>8</v>
      </c>
      <c r="F555" s="214">
        <f t="shared" si="73"/>
        <v>8</v>
      </c>
      <c r="G555" s="128" t="s">
        <v>202</v>
      </c>
    </row>
    <row r="556" spans="1:7" s="84" customFormat="1" ht="14.25" x14ac:dyDescent="0.2">
      <c r="A556" s="130"/>
      <c r="B556" s="213" t="s">
        <v>256</v>
      </c>
      <c r="C556" s="136"/>
      <c r="D556" s="202">
        <f>1</f>
        <v>1</v>
      </c>
      <c r="E556" s="202">
        <v>8</v>
      </c>
      <c r="F556" s="214">
        <f t="shared" si="73"/>
        <v>8</v>
      </c>
      <c r="G556" s="128" t="s">
        <v>202</v>
      </c>
    </row>
    <row r="557" spans="1:7" s="84" customFormat="1" ht="14.25" x14ac:dyDescent="0.2">
      <c r="A557" s="130"/>
      <c r="B557" s="213" t="s">
        <v>292</v>
      </c>
      <c r="C557" s="136"/>
      <c r="D557" s="202">
        <f>1</f>
        <v>1</v>
      </c>
      <c r="E557" s="202">
        <v>3</v>
      </c>
      <c r="F557" s="214">
        <f>+D557*E557</f>
        <v>3</v>
      </c>
      <c r="G557" s="39" t="s">
        <v>276</v>
      </c>
    </row>
    <row r="558" spans="1:7" s="84" customFormat="1" ht="14.25" x14ac:dyDescent="0.2">
      <c r="A558" s="130"/>
      <c r="B558" s="213" t="s">
        <v>293</v>
      </c>
      <c r="C558" s="136"/>
      <c r="D558" s="202">
        <f>1</f>
        <v>1</v>
      </c>
      <c r="E558" s="202">
        <v>3</v>
      </c>
      <c r="F558" s="214">
        <f>+D558*E558</f>
        <v>3</v>
      </c>
      <c r="G558" s="39" t="s">
        <v>276</v>
      </c>
    </row>
    <row r="559" spans="1:7" s="84" customFormat="1" ht="14.25" x14ac:dyDescent="0.2">
      <c r="A559" s="130"/>
      <c r="B559" s="213" t="s">
        <v>294</v>
      </c>
      <c r="C559" s="136"/>
      <c r="D559" s="202">
        <f>1</f>
        <v>1</v>
      </c>
      <c r="E559" s="202">
        <v>3</v>
      </c>
      <c r="F559" s="214">
        <f t="shared" ref="F559:F561" si="74">+D559*E559</f>
        <v>3</v>
      </c>
      <c r="G559" s="39" t="s">
        <v>276</v>
      </c>
    </row>
    <row r="560" spans="1:7" s="84" customFormat="1" ht="14.25" x14ac:dyDescent="0.2">
      <c r="A560" s="130"/>
      <c r="B560" s="213" t="s">
        <v>295</v>
      </c>
      <c r="C560" s="136"/>
      <c r="D560" s="202">
        <f>1</f>
        <v>1</v>
      </c>
      <c r="E560" s="202">
        <v>3</v>
      </c>
      <c r="F560" s="214">
        <f t="shared" si="74"/>
        <v>3</v>
      </c>
      <c r="G560" s="39" t="s">
        <v>276</v>
      </c>
    </row>
    <row r="561" spans="1:7" s="84" customFormat="1" ht="14.25" x14ac:dyDescent="0.2">
      <c r="A561" s="130"/>
      <c r="B561" s="213" t="s">
        <v>296</v>
      </c>
      <c r="C561" s="136"/>
      <c r="D561" s="202">
        <f>1</f>
        <v>1</v>
      </c>
      <c r="E561" s="202">
        <v>3</v>
      </c>
      <c r="F561" s="214">
        <f t="shared" si="74"/>
        <v>3</v>
      </c>
      <c r="G561" s="39" t="s">
        <v>276</v>
      </c>
    </row>
    <row r="562" spans="1:7" s="84" customFormat="1" ht="14.25" x14ac:dyDescent="0.2">
      <c r="A562" s="130"/>
      <c r="B562" s="213" t="s">
        <v>343</v>
      </c>
      <c r="C562" s="136"/>
      <c r="D562" s="202">
        <f>1</f>
        <v>1</v>
      </c>
      <c r="E562" s="202">
        <v>6</v>
      </c>
      <c r="F562" s="214">
        <f>+D562*E562</f>
        <v>6</v>
      </c>
      <c r="G562" s="39" t="s">
        <v>331</v>
      </c>
    </row>
    <row r="563" spans="1:7" s="84" customFormat="1" ht="14.25" x14ac:dyDescent="0.2">
      <c r="A563" s="130"/>
      <c r="B563" s="213" t="s">
        <v>344</v>
      </c>
      <c r="C563" s="136"/>
      <c r="D563" s="202">
        <f>1</f>
        <v>1</v>
      </c>
      <c r="E563" s="202">
        <v>6</v>
      </c>
      <c r="F563" s="214">
        <f>+D563*E563</f>
        <v>6</v>
      </c>
      <c r="G563" s="39" t="s">
        <v>331</v>
      </c>
    </row>
    <row r="564" spans="1:7" s="84" customFormat="1" ht="14.25" x14ac:dyDescent="0.2">
      <c r="A564" s="130"/>
      <c r="B564" s="213" t="s">
        <v>346</v>
      </c>
      <c r="C564" s="136"/>
      <c r="D564" s="202">
        <f>1</f>
        <v>1</v>
      </c>
      <c r="E564" s="202">
        <v>6</v>
      </c>
      <c r="F564" s="214">
        <f t="shared" ref="F564:F566" si="75">+D564*E564</f>
        <v>6</v>
      </c>
      <c r="G564" s="39" t="s">
        <v>331</v>
      </c>
    </row>
    <row r="565" spans="1:7" s="84" customFormat="1" ht="14.25" x14ac:dyDescent="0.2">
      <c r="A565" s="130"/>
      <c r="B565" s="213" t="s">
        <v>347</v>
      </c>
      <c r="C565" s="136"/>
      <c r="D565" s="202">
        <f>1</f>
        <v>1</v>
      </c>
      <c r="E565" s="202">
        <v>6</v>
      </c>
      <c r="F565" s="214">
        <f t="shared" si="75"/>
        <v>6</v>
      </c>
      <c r="G565" s="39" t="s">
        <v>331</v>
      </c>
    </row>
    <row r="566" spans="1:7" s="84" customFormat="1" ht="14.25" x14ac:dyDescent="0.2">
      <c r="A566" s="130"/>
      <c r="B566" s="213" t="s">
        <v>348</v>
      </c>
      <c r="C566" s="136"/>
      <c r="D566" s="202">
        <f>1</f>
        <v>1</v>
      </c>
      <c r="E566" s="202">
        <v>6</v>
      </c>
      <c r="F566" s="214">
        <f t="shared" si="75"/>
        <v>6</v>
      </c>
      <c r="G566" s="39" t="s">
        <v>331</v>
      </c>
    </row>
    <row r="567" spans="1:7" ht="14.25" x14ac:dyDescent="0.2">
      <c r="A567" s="130"/>
      <c r="B567" s="137"/>
      <c r="C567" s="136"/>
      <c r="D567" s="102"/>
      <c r="E567" s="102"/>
      <c r="F567" s="138"/>
      <c r="G567" s="130"/>
    </row>
    <row r="568" spans="1:7" ht="14.25" x14ac:dyDescent="0.2">
      <c r="A568" s="143"/>
      <c r="B568" s="141"/>
      <c r="C568" s="140"/>
      <c r="D568" s="307" t="s">
        <v>129</v>
      </c>
      <c r="E568" s="308"/>
      <c r="F568" s="142">
        <f>+SUM(F551:F567)</f>
        <v>85</v>
      </c>
      <c r="G568" s="143"/>
    </row>
    <row r="569" spans="1:7" ht="15.75" x14ac:dyDescent="0.25">
      <c r="A569" s="43"/>
      <c r="B569" s="56" t="s">
        <v>35</v>
      </c>
      <c r="C569" s="106"/>
      <c r="D569" s="109"/>
      <c r="E569" s="109"/>
      <c r="F569" s="107"/>
      <c r="G569" s="43"/>
    </row>
    <row r="570" spans="1:7" s="84" customFormat="1" ht="12.75" customHeight="1" x14ac:dyDescent="0.2">
      <c r="A570" s="113">
        <v>33</v>
      </c>
      <c r="B570" s="139" t="s">
        <v>234</v>
      </c>
      <c r="C570" s="99"/>
      <c r="D570" s="202"/>
      <c r="E570" s="202"/>
      <c r="F570" s="249"/>
      <c r="G570" s="113"/>
    </row>
    <row r="571" spans="1:7" s="198" customFormat="1" ht="17.25" customHeight="1" x14ac:dyDescent="0.2">
      <c r="A571" s="81"/>
      <c r="B571" s="137" t="s">
        <v>252</v>
      </c>
      <c r="C571" s="240"/>
      <c r="D571" s="102">
        <f>1</f>
        <v>1</v>
      </c>
      <c r="E571" s="102">
        <v>8</v>
      </c>
      <c r="F571" s="138">
        <f>+D571*E571</f>
        <v>8</v>
      </c>
      <c r="G571" s="244" t="s">
        <v>362</v>
      </c>
    </row>
    <row r="572" spans="1:7" s="198" customFormat="1" ht="17.25" customHeight="1" x14ac:dyDescent="0.2">
      <c r="A572" s="81"/>
      <c r="B572" s="137" t="s">
        <v>262</v>
      </c>
      <c r="C572" s="240"/>
      <c r="D572" s="102">
        <f>1</f>
        <v>1</v>
      </c>
      <c r="E572" s="102">
        <v>8</v>
      </c>
      <c r="F572" s="138">
        <f>+D572*E572</f>
        <v>8</v>
      </c>
      <c r="G572" s="244" t="s">
        <v>362</v>
      </c>
    </row>
    <row r="573" spans="1:7" s="198" customFormat="1" ht="17.25" customHeight="1" x14ac:dyDescent="0.2">
      <c r="A573" s="81"/>
      <c r="B573" s="137" t="s">
        <v>254</v>
      </c>
      <c r="C573" s="240"/>
      <c r="D573" s="102">
        <f>1</f>
        <v>1</v>
      </c>
      <c r="E573" s="102">
        <v>8</v>
      </c>
      <c r="F573" s="138">
        <f t="shared" ref="F573:F575" si="76">+D573*E573</f>
        <v>8</v>
      </c>
      <c r="G573" s="244" t="s">
        <v>362</v>
      </c>
    </row>
    <row r="574" spans="1:7" s="198" customFormat="1" ht="17.25" customHeight="1" x14ac:dyDescent="0.2">
      <c r="A574" s="81"/>
      <c r="B574" s="137" t="s">
        <v>255</v>
      </c>
      <c r="C574" s="240"/>
      <c r="D574" s="102">
        <f>1</f>
        <v>1</v>
      </c>
      <c r="E574" s="102">
        <v>8</v>
      </c>
      <c r="F574" s="138">
        <f t="shared" si="76"/>
        <v>8</v>
      </c>
      <c r="G574" s="244" t="s">
        <v>362</v>
      </c>
    </row>
    <row r="575" spans="1:7" s="198" customFormat="1" ht="17.25" customHeight="1" x14ac:dyDescent="0.2">
      <c r="A575" s="81"/>
      <c r="B575" s="137" t="s">
        <v>256</v>
      </c>
      <c r="C575" s="240"/>
      <c r="D575" s="102">
        <f>1</f>
        <v>1</v>
      </c>
      <c r="E575" s="102">
        <v>8</v>
      </c>
      <c r="F575" s="138">
        <f t="shared" si="76"/>
        <v>8</v>
      </c>
      <c r="G575" s="244" t="s">
        <v>362</v>
      </c>
    </row>
    <row r="576" spans="1:7" s="198" customFormat="1" ht="14.25" x14ac:dyDescent="0.2">
      <c r="A576" s="81"/>
      <c r="B576" s="137" t="s">
        <v>292</v>
      </c>
      <c r="C576" s="240"/>
      <c r="D576" s="102">
        <f>1</f>
        <v>1</v>
      </c>
      <c r="E576" s="102">
        <v>3</v>
      </c>
      <c r="F576" s="138">
        <f>+D576*E576</f>
        <v>3</v>
      </c>
      <c r="G576" s="244" t="s">
        <v>362</v>
      </c>
    </row>
    <row r="577" spans="1:7" s="198" customFormat="1" ht="14.25" x14ac:dyDescent="0.2">
      <c r="A577" s="81"/>
      <c r="B577" s="137" t="s">
        <v>293</v>
      </c>
      <c r="C577" s="240"/>
      <c r="D577" s="102">
        <f>1</f>
        <v>1</v>
      </c>
      <c r="E577" s="102">
        <v>3</v>
      </c>
      <c r="F577" s="138">
        <f>+D577*E577</f>
        <v>3</v>
      </c>
      <c r="G577" s="244" t="s">
        <v>362</v>
      </c>
    </row>
    <row r="578" spans="1:7" s="198" customFormat="1" ht="14.25" x14ac:dyDescent="0.2">
      <c r="A578" s="81"/>
      <c r="B578" s="137" t="s">
        <v>294</v>
      </c>
      <c r="C578" s="240"/>
      <c r="D578" s="102">
        <f>1</f>
        <v>1</v>
      </c>
      <c r="E578" s="102">
        <v>3</v>
      </c>
      <c r="F578" s="138">
        <f t="shared" ref="F578:F580" si="77">+D578*E578</f>
        <v>3</v>
      </c>
      <c r="G578" s="244" t="s">
        <v>362</v>
      </c>
    </row>
    <row r="579" spans="1:7" s="198" customFormat="1" ht="14.25" x14ac:dyDescent="0.2">
      <c r="A579" s="81"/>
      <c r="B579" s="137" t="s">
        <v>295</v>
      </c>
      <c r="C579" s="240"/>
      <c r="D579" s="102">
        <f>1</f>
        <v>1</v>
      </c>
      <c r="E579" s="102">
        <v>3</v>
      </c>
      <c r="F579" s="138">
        <f t="shared" si="77"/>
        <v>3</v>
      </c>
      <c r="G579" s="244" t="s">
        <v>362</v>
      </c>
    </row>
    <row r="580" spans="1:7" s="198" customFormat="1" ht="14.25" x14ac:dyDescent="0.2">
      <c r="A580" s="81"/>
      <c r="B580" s="137" t="s">
        <v>296</v>
      </c>
      <c r="C580" s="240"/>
      <c r="D580" s="102">
        <f>1</f>
        <v>1</v>
      </c>
      <c r="E580" s="102">
        <v>3</v>
      </c>
      <c r="F580" s="138">
        <f t="shared" si="77"/>
        <v>3</v>
      </c>
      <c r="G580" s="244" t="s">
        <v>362</v>
      </c>
    </row>
    <row r="581" spans="1:7" s="198" customFormat="1" ht="14.25" x14ac:dyDescent="0.2">
      <c r="A581" s="81"/>
      <c r="B581" s="137" t="s">
        <v>343</v>
      </c>
      <c r="C581" s="240"/>
      <c r="D581" s="102">
        <f>1</f>
        <v>1</v>
      </c>
      <c r="E581" s="102">
        <v>6</v>
      </c>
      <c r="F581" s="138">
        <f>+D581*E581</f>
        <v>6</v>
      </c>
      <c r="G581" s="244" t="s">
        <v>362</v>
      </c>
    </row>
    <row r="582" spans="1:7" s="198" customFormat="1" ht="14.25" x14ac:dyDescent="0.2">
      <c r="A582" s="81"/>
      <c r="B582" s="137" t="s">
        <v>344</v>
      </c>
      <c r="C582" s="240"/>
      <c r="D582" s="102">
        <f>1</f>
        <v>1</v>
      </c>
      <c r="E582" s="102">
        <v>6</v>
      </c>
      <c r="F582" s="138">
        <f>+D582*E582</f>
        <v>6</v>
      </c>
      <c r="G582" s="244" t="s">
        <v>362</v>
      </c>
    </row>
    <row r="583" spans="1:7" s="198" customFormat="1" ht="14.25" x14ac:dyDescent="0.2">
      <c r="A583" s="81"/>
      <c r="B583" s="137" t="s">
        <v>346</v>
      </c>
      <c r="C583" s="240"/>
      <c r="D583" s="102">
        <f>1</f>
        <v>1</v>
      </c>
      <c r="E583" s="102">
        <v>6</v>
      </c>
      <c r="F583" s="138">
        <f t="shared" ref="F583:F585" si="78">+D583*E583</f>
        <v>6</v>
      </c>
      <c r="G583" s="244" t="s">
        <v>362</v>
      </c>
    </row>
    <row r="584" spans="1:7" s="198" customFormat="1" ht="14.25" x14ac:dyDescent="0.2">
      <c r="A584" s="81"/>
      <c r="B584" s="137" t="s">
        <v>347</v>
      </c>
      <c r="C584" s="240"/>
      <c r="D584" s="102">
        <f>1</f>
        <v>1</v>
      </c>
      <c r="E584" s="102">
        <v>6</v>
      </c>
      <c r="F584" s="138">
        <f t="shared" si="78"/>
        <v>6</v>
      </c>
      <c r="G584" s="244" t="s">
        <v>362</v>
      </c>
    </row>
    <row r="585" spans="1:7" s="198" customFormat="1" ht="14.25" x14ac:dyDescent="0.2">
      <c r="A585" s="81"/>
      <c r="B585" s="137" t="s">
        <v>348</v>
      </c>
      <c r="C585" s="240"/>
      <c r="D585" s="102">
        <f>1</f>
        <v>1</v>
      </c>
      <c r="E585" s="102">
        <v>6</v>
      </c>
      <c r="F585" s="138">
        <f t="shared" si="78"/>
        <v>6</v>
      </c>
      <c r="G585" s="244" t="s">
        <v>362</v>
      </c>
    </row>
    <row r="586" spans="1:7" s="178" customFormat="1" ht="14.25" x14ac:dyDescent="0.2">
      <c r="A586" s="81"/>
      <c r="B586" s="137"/>
      <c r="C586" s="240"/>
      <c r="D586" s="102"/>
      <c r="E586" s="102"/>
      <c r="F586" s="138"/>
      <c r="G586" s="81"/>
    </row>
    <row r="587" spans="1:7" s="178" customFormat="1" ht="14.25" x14ac:dyDescent="0.2">
      <c r="A587" s="246"/>
      <c r="B587" s="141"/>
      <c r="C587" s="247"/>
      <c r="D587" s="307" t="s">
        <v>129</v>
      </c>
      <c r="E587" s="308"/>
      <c r="F587" s="142">
        <f>+SUM(F570:F586)</f>
        <v>85</v>
      </c>
      <c r="G587" s="246"/>
    </row>
    <row r="588" spans="1:7" ht="12.75" hidden="1" customHeight="1" x14ac:dyDescent="0.2">
      <c r="A588" s="149"/>
      <c r="B588" s="134"/>
      <c r="C588" s="135"/>
      <c r="D588" s="105"/>
      <c r="E588" s="105"/>
      <c r="F588" s="105"/>
      <c r="G588" s="105"/>
    </row>
    <row r="589" spans="1:7" s="84" customFormat="1" ht="102" hidden="1" customHeight="1" x14ac:dyDescent="0.2">
      <c r="A589" s="113">
        <v>34</v>
      </c>
      <c r="B589" s="139" t="s">
        <v>235</v>
      </c>
      <c r="C589" s="99"/>
      <c r="D589" s="102"/>
      <c r="E589" s="102"/>
      <c r="F589" s="100"/>
      <c r="G589" s="113"/>
    </row>
    <row r="590" spans="1:7" ht="14.25" hidden="1" customHeight="1" x14ac:dyDescent="0.2">
      <c r="A590" s="130"/>
      <c r="B590" s="137"/>
      <c r="C590" s="136"/>
      <c r="D590" s="102"/>
      <c r="E590" s="102"/>
      <c r="F590" s="138"/>
      <c r="G590" s="130"/>
    </row>
    <row r="591" spans="1:7" ht="14.25" hidden="1" customHeight="1" x14ac:dyDescent="0.2">
      <c r="A591" s="130"/>
      <c r="B591" s="137"/>
      <c r="C591" s="136"/>
      <c r="D591" s="102"/>
      <c r="E591" s="102"/>
      <c r="F591" s="138"/>
      <c r="G591" s="130"/>
    </row>
    <row r="592" spans="1:7" ht="14.25" hidden="1" customHeight="1" x14ac:dyDescent="0.2">
      <c r="A592" s="143"/>
      <c r="B592" s="141"/>
      <c r="C592" s="140"/>
      <c r="D592" s="307" t="s">
        <v>129</v>
      </c>
      <c r="E592" s="308"/>
      <c r="F592" s="142">
        <f>+SUM(F589:F591)</f>
        <v>0</v>
      </c>
      <c r="G592" s="143"/>
    </row>
    <row r="593" spans="1:7" x14ac:dyDescent="0.2">
      <c r="A593" s="149"/>
      <c r="B593" s="134"/>
      <c r="C593" s="135"/>
      <c r="D593" s="105"/>
      <c r="E593" s="105"/>
      <c r="F593" s="105"/>
      <c r="G593" s="105"/>
    </row>
    <row r="594" spans="1:7" s="84" customFormat="1" ht="14.25" customHeight="1" x14ac:dyDescent="0.2">
      <c r="A594" s="113">
        <v>35</v>
      </c>
      <c r="B594" s="139" t="s">
        <v>236</v>
      </c>
      <c r="C594" s="99"/>
      <c r="D594" s="102"/>
      <c r="E594" s="102"/>
      <c r="F594" s="100"/>
      <c r="G594" s="113"/>
    </row>
    <row r="595" spans="1:7" s="84" customFormat="1" ht="14.25" x14ac:dyDescent="0.2">
      <c r="A595" s="130"/>
      <c r="B595" s="213" t="s">
        <v>252</v>
      </c>
      <c r="C595" s="136"/>
      <c r="D595" s="202">
        <f>1</f>
        <v>1</v>
      </c>
      <c r="E595" s="202">
        <v>8</v>
      </c>
      <c r="F595" s="214">
        <f t="shared" ref="F595:F600" si="79">+D595*E595</f>
        <v>8</v>
      </c>
      <c r="G595" s="128" t="s">
        <v>202</v>
      </c>
    </row>
    <row r="596" spans="1:7" s="84" customFormat="1" ht="14.25" x14ac:dyDescent="0.2">
      <c r="A596" s="130"/>
      <c r="B596" s="213" t="s">
        <v>262</v>
      </c>
      <c r="C596" s="136"/>
      <c r="D596" s="202">
        <f>1</f>
        <v>1</v>
      </c>
      <c r="E596" s="202">
        <v>8</v>
      </c>
      <c r="F596" s="214">
        <f t="shared" si="79"/>
        <v>8</v>
      </c>
      <c r="G596" s="128" t="s">
        <v>202</v>
      </c>
    </row>
    <row r="597" spans="1:7" s="84" customFormat="1" ht="14.25" x14ac:dyDescent="0.2">
      <c r="A597" s="130"/>
      <c r="B597" s="213" t="s">
        <v>253</v>
      </c>
      <c r="C597" s="136"/>
      <c r="D597" s="202">
        <f>1</f>
        <v>1</v>
      </c>
      <c r="E597" s="202">
        <v>8</v>
      </c>
      <c r="F597" s="214">
        <f t="shared" si="79"/>
        <v>8</v>
      </c>
      <c r="G597" s="128" t="s">
        <v>202</v>
      </c>
    </row>
    <row r="598" spans="1:7" s="84" customFormat="1" ht="14.25" x14ac:dyDescent="0.2">
      <c r="A598" s="130"/>
      <c r="B598" s="213" t="s">
        <v>257</v>
      </c>
      <c r="C598" s="136"/>
      <c r="D598" s="202">
        <f>1</f>
        <v>1</v>
      </c>
      <c r="E598" s="202">
        <v>8</v>
      </c>
      <c r="F598" s="214">
        <f t="shared" si="79"/>
        <v>8</v>
      </c>
      <c r="G598" s="128" t="s">
        <v>202</v>
      </c>
    </row>
    <row r="599" spans="1:7" s="84" customFormat="1" ht="14.25" x14ac:dyDescent="0.2">
      <c r="A599" s="130"/>
      <c r="B599" s="213" t="s">
        <v>258</v>
      </c>
      <c r="C599" s="136"/>
      <c r="D599" s="202">
        <f>1</f>
        <v>1</v>
      </c>
      <c r="E599" s="202">
        <v>8</v>
      </c>
      <c r="F599" s="214">
        <f t="shared" si="79"/>
        <v>8</v>
      </c>
      <c r="G599" s="128" t="s">
        <v>202</v>
      </c>
    </row>
    <row r="600" spans="1:7" s="84" customFormat="1" ht="14.25" x14ac:dyDescent="0.2">
      <c r="A600" s="130"/>
      <c r="B600" s="213" t="s">
        <v>259</v>
      </c>
      <c r="C600" s="136"/>
      <c r="D600" s="202">
        <f>1</f>
        <v>1</v>
      </c>
      <c r="E600" s="202">
        <v>8</v>
      </c>
      <c r="F600" s="214">
        <f t="shared" si="79"/>
        <v>8</v>
      </c>
      <c r="G600" s="128" t="s">
        <v>202</v>
      </c>
    </row>
    <row r="601" spans="1:7" s="84" customFormat="1" ht="14.25" x14ac:dyDescent="0.2">
      <c r="A601" s="130"/>
      <c r="B601" s="213" t="s">
        <v>254</v>
      </c>
      <c r="C601" s="136"/>
      <c r="D601" s="202">
        <f>1</f>
        <v>1</v>
      </c>
      <c r="E601" s="202">
        <v>8</v>
      </c>
      <c r="F601" s="214">
        <f t="shared" ref="F601:F611" si="80">+D601*E601</f>
        <v>8</v>
      </c>
      <c r="G601" s="128" t="s">
        <v>202</v>
      </c>
    </row>
    <row r="602" spans="1:7" s="84" customFormat="1" ht="14.25" x14ac:dyDescent="0.2">
      <c r="A602" s="130"/>
      <c r="B602" s="213" t="s">
        <v>255</v>
      </c>
      <c r="C602" s="136"/>
      <c r="D602" s="202">
        <f>1</f>
        <v>1</v>
      </c>
      <c r="E602" s="202">
        <v>8</v>
      </c>
      <c r="F602" s="214">
        <f t="shared" si="80"/>
        <v>8</v>
      </c>
      <c r="G602" s="128" t="s">
        <v>202</v>
      </c>
    </row>
    <row r="603" spans="1:7" s="84" customFormat="1" ht="14.25" x14ac:dyDescent="0.2">
      <c r="A603" s="130"/>
      <c r="B603" s="213" t="s">
        <v>256</v>
      </c>
      <c r="C603" s="136"/>
      <c r="D603" s="202">
        <f>1</f>
        <v>1</v>
      </c>
      <c r="E603" s="202">
        <v>8</v>
      </c>
      <c r="F603" s="214">
        <f t="shared" si="80"/>
        <v>8</v>
      </c>
      <c r="G603" s="128" t="s">
        <v>202</v>
      </c>
    </row>
    <row r="604" spans="1:7" s="84" customFormat="1" ht="14.25" x14ac:dyDescent="0.2">
      <c r="A604" s="130"/>
      <c r="B604" s="213" t="s">
        <v>260</v>
      </c>
      <c r="C604" s="136"/>
      <c r="D604" s="202">
        <f>1</f>
        <v>1</v>
      </c>
      <c r="E604" s="202">
        <v>8</v>
      </c>
      <c r="F604" s="214">
        <f t="shared" si="80"/>
        <v>8</v>
      </c>
      <c r="G604" s="128" t="s">
        <v>202</v>
      </c>
    </row>
    <row r="605" spans="1:7" s="84" customFormat="1" ht="14.25" x14ac:dyDescent="0.2">
      <c r="A605" s="130"/>
      <c r="B605" s="213" t="s">
        <v>261</v>
      </c>
      <c r="C605" s="136"/>
      <c r="D605" s="202">
        <f>1</f>
        <v>1</v>
      </c>
      <c r="E605" s="202">
        <v>8</v>
      </c>
      <c r="F605" s="214">
        <f t="shared" si="80"/>
        <v>8</v>
      </c>
      <c r="G605" s="128" t="s">
        <v>202</v>
      </c>
    </row>
    <row r="606" spans="1:7" s="84" customFormat="1" ht="14.25" x14ac:dyDescent="0.2">
      <c r="A606" s="130"/>
      <c r="B606" s="213" t="s">
        <v>292</v>
      </c>
      <c r="C606" s="136"/>
      <c r="D606" s="202">
        <f>1</f>
        <v>1</v>
      </c>
      <c r="E606" s="202">
        <v>3</v>
      </c>
      <c r="F606" s="214">
        <f t="shared" si="80"/>
        <v>3</v>
      </c>
      <c r="G606" s="39" t="s">
        <v>276</v>
      </c>
    </row>
    <row r="607" spans="1:7" s="84" customFormat="1" ht="14.25" x14ac:dyDescent="0.2">
      <c r="A607" s="130"/>
      <c r="B607" s="213" t="s">
        <v>293</v>
      </c>
      <c r="C607" s="136"/>
      <c r="D607" s="202">
        <f>1</f>
        <v>1</v>
      </c>
      <c r="E607" s="202">
        <v>3</v>
      </c>
      <c r="F607" s="214">
        <f t="shared" si="80"/>
        <v>3</v>
      </c>
      <c r="G607" s="39" t="s">
        <v>276</v>
      </c>
    </row>
    <row r="608" spans="1:7" s="84" customFormat="1" ht="14.25" x14ac:dyDescent="0.2">
      <c r="A608" s="130"/>
      <c r="B608" s="213" t="s">
        <v>297</v>
      </c>
      <c r="C608" s="136"/>
      <c r="D608" s="202">
        <f>1</f>
        <v>1</v>
      </c>
      <c r="E608" s="202">
        <v>3</v>
      </c>
      <c r="F608" s="214">
        <f t="shared" si="80"/>
        <v>3</v>
      </c>
      <c r="G608" s="39" t="s">
        <v>276</v>
      </c>
    </row>
    <row r="609" spans="1:7" s="84" customFormat="1" ht="14.25" x14ac:dyDescent="0.2">
      <c r="A609" s="130"/>
      <c r="B609" s="213" t="s">
        <v>298</v>
      </c>
      <c r="C609" s="136"/>
      <c r="D609" s="202">
        <f>1</f>
        <v>1</v>
      </c>
      <c r="E609" s="202">
        <v>3</v>
      </c>
      <c r="F609" s="214">
        <f t="shared" si="80"/>
        <v>3</v>
      </c>
      <c r="G609" s="39" t="s">
        <v>276</v>
      </c>
    </row>
    <row r="610" spans="1:7" s="84" customFormat="1" ht="14.25" x14ac:dyDescent="0.2">
      <c r="A610" s="130"/>
      <c r="B610" s="213" t="s">
        <v>299</v>
      </c>
      <c r="C610" s="136"/>
      <c r="D610" s="202">
        <f>1</f>
        <v>1</v>
      </c>
      <c r="E610" s="202">
        <v>3</v>
      </c>
      <c r="F610" s="214">
        <f t="shared" si="80"/>
        <v>3</v>
      </c>
      <c r="G610" s="39" t="s">
        <v>276</v>
      </c>
    </row>
    <row r="611" spans="1:7" s="84" customFormat="1" ht="14.25" x14ac:dyDescent="0.2">
      <c r="A611" s="130"/>
      <c r="B611" s="213" t="s">
        <v>289</v>
      </c>
      <c r="C611" s="136"/>
      <c r="D611" s="202">
        <f>1</f>
        <v>1</v>
      </c>
      <c r="E611" s="202">
        <v>3</v>
      </c>
      <c r="F611" s="214">
        <f t="shared" si="80"/>
        <v>3</v>
      </c>
      <c r="G611" s="39" t="s">
        <v>276</v>
      </c>
    </row>
    <row r="612" spans="1:7" s="84" customFormat="1" ht="14.25" x14ac:dyDescent="0.2">
      <c r="A612" s="130"/>
      <c r="B612" s="213" t="s">
        <v>294</v>
      </c>
      <c r="C612" s="136"/>
      <c r="D612" s="202">
        <f>1</f>
        <v>1</v>
      </c>
      <c r="E612" s="202">
        <v>3</v>
      </c>
      <c r="F612" s="214">
        <f t="shared" ref="F612:F622" si="81">+D612*E612</f>
        <v>3</v>
      </c>
      <c r="G612" s="39" t="s">
        <v>276</v>
      </c>
    </row>
    <row r="613" spans="1:7" s="84" customFormat="1" ht="14.25" x14ac:dyDescent="0.2">
      <c r="A613" s="130"/>
      <c r="B613" s="213" t="s">
        <v>295</v>
      </c>
      <c r="C613" s="136"/>
      <c r="D613" s="202">
        <f>1</f>
        <v>1</v>
      </c>
      <c r="E613" s="202">
        <v>3</v>
      </c>
      <c r="F613" s="214">
        <f t="shared" si="81"/>
        <v>3</v>
      </c>
      <c r="G613" s="39" t="s">
        <v>276</v>
      </c>
    </row>
    <row r="614" spans="1:7" s="84" customFormat="1" ht="14.25" x14ac:dyDescent="0.2">
      <c r="A614" s="130"/>
      <c r="B614" s="213" t="s">
        <v>296</v>
      </c>
      <c r="C614" s="136"/>
      <c r="D614" s="202">
        <f>1</f>
        <v>1</v>
      </c>
      <c r="E614" s="202">
        <v>3</v>
      </c>
      <c r="F614" s="214">
        <f t="shared" si="81"/>
        <v>3</v>
      </c>
      <c r="G614" s="39" t="s">
        <v>276</v>
      </c>
    </row>
    <row r="615" spans="1:7" s="84" customFormat="1" ht="14.25" x14ac:dyDescent="0.2">
      <c r="A615" s="130"/>
      <c r="B615" s="213" t="s">
        <v>290</v>
      </c>
      <c r="C615" s="136"/>
      <c r="D615" s="202">
        <f>1</f>
        <v>1</v>
      </c>
      <c r="E615" s="202">
        <v>3</v>
      </c>
      <c r="F615" s="214">
        <f t="shared" si="81"/>
        <v>3</v>
      </c>
      <c r="G615" s="39" t="s">
        <v>276</v>
      </c>
    </row>
    <row r="616" spans="1:7" s="84" customFormat="1" ht="14.25" x14ac:dyDescent="0.2">
      <c r="A616" s="130"/>
      <c r="B616" s="213" t="s">
        <v>291</v>
      </c>
      <c r="C616" s="136"/>
      <c r="D616" s="202">
        <f>1</f>
        <v>1</v>
      </c>
      <c r="E616" s="202">
        <v>3</v>
      </c>
      <c r="F616" s="214">
        <f t="shared" si="81"/>
        <v>3</v>
      </c>
      <c r="G616" s="39" t="s">
        <v>276</v>
      </c>
    </row>
    <row r="617" spans="1:7" s="84" customFormat="1" ht="14.25" x14ac:dyDescent="0.2">
      <c r="A617" s="130"/>
      <c r="B617" s="213" t="s">
        <v>343</v>
      </c>
      <c r="C617" s="136"/>
      <c r="D617" s="202">
        <f>1</f>
        <v>1</v>
      </c>
      <c r="E617" s="202">
        <v>6</v>
      </c>
      <c r="F617" s="214">
        <f t="shared" si="81"/>
        <v>6</v>
      </c>
      <c r="G617" s="39" t="s">
        <v>331</v>
      </c>
    </row>
    <row r="618" spans="1:7" s="84" customFormat="1" ht="14.25" x14ac:dyDescent="0.2">
      <c r="A618" s="130"/>
      <c r="B618" s="213" t="s">
        <v>344</v>
      </c>
      <c r="C618" s="136"/>
      <c r="D618" s="202">
        <f>1</f>
        <v>1</v>
      </c>
      <c r="E618" s="202">
        <v>6</v>
      </c>
      <c r="F618" s="214">
        <f t="shared" si="81"/>
        <v>6</v>
      </c>
      <c r="G618" s="39" t="s">
        <v>331</v>
      </c>
    </row>
    <row r="619" spans="1:7" s="84" customFormat="1" ht="14.25" x14ac:dyDescent="0.2">
      <c r="A619" s="130"/>
      <c r="B619" s="213" t="s">
        <v>350</v>
      </c>
      <c r="C619" s="136"/>
      <c r="D619" s="202">
        <f>1</f>
        <v>1</v>
      </c>
      <c r="E619" s="202">
        <v>6</v>
      </c>
      <c r="F619" s="214">
        <f t="shared" si="81"/>
        <v>6</v>
      </c>
      <c r="G619" s="39" t="s">
        <v>331</v>
      </c>
    </row>
    <row r="620" spans="1:7" s="84" customFormat="1" ht="14.25" x14ac:dyDescent="0.2">
      <c r="A620" s="130"/>
      <c r="B620" s="213" t="s">
        <v>351</v>
      </c>
      <c r="C620" s="136"/>
      <c r="D620" s="202">
        <f>1</f>
        <v>1</v>
      </c>
      <c r="E620" s="202">
        <v>6</v>
      </c>
      <c r="F620" s="214">
        <f t="shared" si="81"/>
        <v>6</v>
      </c>
      <c r="G620" s="39" t="s">
        <v>331</v>
      </c>
    </row>
    <row r="621" spans="1:7" s="84" customFormat="1" ht="14.25" x14ac:dyDescent="0.2">
      <c r="A621" s="130"/>
      <c r="B621" s="213" t="s">
        <v>352</v>
      </c>
      <c r="C621" s="136"/>
      <c r="D621" s="202">
        <f>1</f>
        <v>1</v>
      </c>
      <c r="E621" s="202">
        <v>6</v>
      </c>
      <c r="F621" s="214">
        <f t="shared" si="81"/>
        <v>6</v>
      </c>
      <c r="G621" s="39" t="s">
        <v>331</v>
      </c>
    </row>
    <row r="622" spans="1:7" s="84" customFormat="1" ht="14.25" x14ac:dyDescent="0.2">
      <c r="A622" s="130"/>
      <c r="B622" s="213" t="s">
        <v>345</v>
      </c>
      <c r="C622" s="136"/>
      <c r="D622" s="202">
        <f>1</f>
        <v>1</v>
      </c>
      <c r="E622" s="202">
        <v>6</v>
      </c>
      <c r="F622" s="214">
        <f t="shared" si="81"/>
        <v>6</v>
      </c>
      <c r="G622" s="39" t="s">
        <v>331</v>
      </c>
    </row>
    <row r="623" spans="1:7" s="84" customFormat="1" ht="14.25" x14ac:dyDescent="0.2">
      <c r="A623" s="130"/>
      <c r="B623" s="213" t="s">
        <v>346</v>
      </c>
      <c r="C623" s="136"/>
      <c r="D623" s="202">
        <f>1</f>
        <v>1</v>
      </c>
      <c r="E623" s="202">
        <v>6</v>
      </c>
      <c r="F623" s="214">
        <f t="shared" ref="F623:F627" si="82">+D623*E623</f>
        <v>6</v>
      </c>
      <c r="G623" s="39" t="s">
        <v>331</v>
      </c>
    </row>
    <row r="624" spans="1:7" s="84" customFormat="1" ht="14.25" x14ac:dyDescent="0.2">
      <c r="A624" s="130"/>
      <c r="B624" s="213" t="s">
        <v>347</v>
      </c>
      <c r="C624" s="136"/>
      <c r="D624" s="202">
        <f>1</f>
        <v>1</v>
      </c>
      <c r="E624" s="202">
        <v>6</v>
      </c>
      <c r="F624" s="214">
        <f t="shared" si="82"/>
        <v>6</v>
      </c>
      <c r="G624" s="39" t="s">
        <v>331</v>
      </c>
    </row>
    <row r="625" spans="1:7" s="84" customFormat="1" ht="14.25" x14ac:dyDescent="0.2">
      <c r="A625" s="130"/>
      <c r="B625" s="213" t="s">
        <v>348</v>
      </c>
      <c r="C625" s="136"/>
      <c r="D625" s="202">
        <f>1</f>
        <v>1</v>
      </c>
      <c r="E625" s="202">
        <v>6</v>
      </c>
      <c r="F625" s="214">
        <f t="shared" si="82"/>
        <v>6</v>
      </c>
      <c r="G625" s="39" t="s">
        <v>331</v>
      </c>
    </row>
    <row r="626" spans="1:7" s="84" customFormat="1" ht="14.25" x14ac:dyDescent="0.2">
      <c r="A626" s="130"/>
      <c r="B626" s="213" t="s">
        <v>349</v>
      </c>
      <c r="C626" s="136"/>
      <c r="D626" s="202">
        <f>1</f>
        <v>1</v>
      </c>
      <c r="E626" s="202">
        <v>6</v>
      </c>
      <c r="F626" s="214">
        <f t="shared" si="82"/>
        <v>6</v>
      </c>
      <c r="G626" s="39" t="s">
        <v>331</v>
      </c>
    </row>
    <row r="627" spans="1:7" s="84" customFormat="1" ht="14.25" x14ac:dyDescent="0.2">
      <c r="A627" s="130"/>
      <c r="B627" s="213" t="s">
        <v>342</v>
      </c>
      <c r="C627" s="136"/>
      <c r="D627" s="202">
        <f>1</f>
        <v>1</v>
      </c>
      <c r="E627" s="202">
        <v>6</v>
      </c>
      <c r="F627" s="214">
        <f t="shared" si="82"/>
        <v>6</v>
      </c>
      <c r="G627" s="39" t="s">
        <v>331</v>
      </c>
    </row>
    <row r="628" spans="1:7" ht="14.25" x14ac:dyDescent="0.2">
      <c r="A628" s="130"/>
      <c r="B628" s="137"/>
      <c r="C628" s="136"/>
      <c r="D628" s="102"/>
      <c r="E628" s="102"/>
      <c r="F628" s="138"/>
      <c r="G628" s="130"/>
    </row>
    <row r="629" spans="1:7" ht="14.25" x14ac:dyDescent="0.2">
      <c r="A629" s="143"/>
      <c r="B629" s="141"/>
      <c r="C629" s="140"/>
      <c r="D629" s="307" t="s">
        <v>129</v>
      </c>
      <c r="E629" s="308"/>
      <c r="F629" s="142">
        <f>+SUM(F594:F628)</f>
        <v>187</v>
      </c>
      <c r="G629" s="143"/>
    </row>
    <row r="630" spans="1:7" ht="15.75" x14ac:dyDescent="0.25">
      <c r="A630" s="43"/>
      <c r="B630" s="56" t="s">
        <v>35</v>
      </c>
      <c r="C630" s="106"/>
      <c r="D630" s="109"/>
      <c r="E630" s="109"/>
      <c r="F630" s="107"/>
      <c r="G630" s="43"/>
    </row>
    <row r="631" spans="1:7" s="84" customFormat="1" ht="14.25" customHeight="1" x14ac:dyDescent="0.2">
      <c r="A631" s="113">
        <v>35</v>
      </c>
      <c r="B631" s="139" t="s">
        <v>236</v>
      </c>
      <c r="C631" s="99"/>
      <c r="D631" s="202"/>
      <c r="E631" s="202"/>
      <c r="F631" s="249"/>
      <c r="G631" s="113"/>
    </row>
    <row r="632" spans="1:7" s="198" customFormat="1" ht="21.75" customHeight="1" x14ac:dyDescent="0.2">
      <c r="A632" s="81"/>
      <c r="B632" s="137" t="s">
        <v>252</v>
      </c>
      <c r="C632" s="240"/>
      <c r="D632" s="102">
        <f>1</f>
        <v>1</v>
      </c>
      <c r="E632" s="102">
        <v>8</v>
      </c>
      <c r="F632" s="138">
        <f t="shared" ref="F632:F664" si="83">+D632*E632</f>
        <v>8</v>
      </c>
      <c r="G632" s="244" t="s">
        <v>362</v>
      </c>
    </row>
    <row r="633" spans="1:7" s="198" customFormat="1" ht="21.75" customHeight="1" x14ac:dyDescent="0.2">
      <c r="A633" s="81"/>
      <c r="B633" s="137" t="s">
        <v>262</v>
      </c>
      <c r="C633" s="240"/>
      <c r="D633" s="102">
        <f>1</f>
        <v>1</v>
      </c>
      <c r="E633" s="102">
        <v>8</v>
      </c>
      <c r="F633" s="138">
        <f t="shared" si="83"/>
        <v>8</v>
      </c>
      <c r="G633" s="244" t="s">
        <v>362</v>
      </c>
    </row>
    <row r="634" spans="1:7" s="198" customFormat="1" ht="21.75" customHeight="1" x14ac:dyDescent="0.2">
      <c r="A634" s="81"/>
      <c r="B634" s="137" t="s">
        <v>253</v>
      </c>
      <c r="C634" s="240"/>
      <c r="D634" s="102">
        <f>1</f>
        <v>1</v>
      </c>
      <c r="E634" s="102">
        <v>8</v>
      </c>
      <c r="F634" s="138">
        <f t="shared" si="83"/>
        <v>8</v>
      </c>
      <c r="G634" s="244" t="s">
        <v>362</v>
      </c>
    </row>
    <row r="635" spans="1:7" s="198" customFormat="1" ht="21.75" customHeight="1" x14ac:dyDescent="0.2">
      <c r="A635" s="81"/>
      <c r="B635" s="137" t="s">
        <v>257</v>
      </c>
      <c r="C635" s="240"/>
      <c r="D635" s="102">
        <f>1</f>
        <v>1</v>
      </c>
      <c r="E635" s="102">
        <v>8</v>
      </c>
      <c r="F635" s="138">
        <f t="shared" si="83"/>
        <v>8</v>
      </c>
      <c r="G635" s="244" t="s">
        <v>362</v>
      </c>
    </row>
    <row r="636" spans="1:7" s="198" customFormat="1" ht="21.75" customHeight="1" x14ac:dyDescent="0.2">
      <c r="A636" s="81"/>
      <c r="B636" s="137" t="s">
        <v>258</v>
      </c>
      <c r="C636" s="240"/>
      <c r="D636" s="102">
        <f>1</f>
        <v>1</v>
      </c>
      <c r="E636" s="102">
        <v>8</v>
      </c>
      <c r="F636" s="138">
        <f t="shared" si="83"/>
        <v>8</v>
      </c>
      <c r="G636" s="244" t="s">
        <v>362</v>
      </c>
    </row>
    <row r="637" spans="1:7" s="198" customFormat="1" ht="21.75" customHeight="1" x14ac:dyDescent="0.2">
      <c r="A637" s="81"/>
      <c r="B637" s="137" t="s">
        <v>259</v>
      </c>
      <c r="C637" s="240"/>
      <c r="D637" s="102">
        <f>1</f>
        <v>1</v>
      </c>
      <c r="E637" s="102">
        <v>8</v>
      </c>
      <c r="F637" s="138">
        <f t="shared" si="83"/>
        <v>8</v>
      </c>
      <c r="G637" s="244" t="s">
        <v>362</v>
      </c>
    </row>
    <row r="638" spans="1:7" s="198" customFormat="1" ht="21.75" customHeight="1" x14ac:dyDescent="0.2">
      <c r="A638" s="81"/>
      <c r="B638" s="137" t="s">
        <v>254</v>
      </c>
      <c r="C638" s="240"/>
      <c r="D638" s="102">
        <f>1</f>
        <v>1</v>
      </c>
      <c r="E638" s="102">
        <v>8</v>
      </c>
      <c r="F638" s="138">
        <f t="shared" si="83"/>
        <v>8</v>
      </c>
      <c r="G638" s="244" t="s">
        <v>362</v>
      </c>
    </row>
    <row r="639" spans="1:7" s="198" customFormat="1" ht="21.75" customHeight="1" x14ac:dyDescent="0.2">
      <c r="A639" s="81"/>
      <c r="B639" s="137" t="s">
        <v>255</v>
      </c>
      <c r="C639" s="240"/>
      <c r="D639" s="102">
        <f>1</f>
        <v>1</v>
      </c>
      <c r="E639" s="102">
        <v>8</v>
      </c>
      <c r="F639" s="138">
        <f t="shared" si="83"/>
        <v>8</v>
      </c>
      <c r="G639" s="244" t="s">
        <v>362</v>
      </c>
    </row>
    <row r="640" spans="1:7" s="198" customFormat="1" ht="21.75" customHeight="1" x14ac:dyDescent="0.2">
      <c r="A640" s="81"/>
      <c r="B640" s="137" t="s">
        <v>256</v>
      </c>
      <c r="C640" s="240"/>
      <c r="D640" s="102">
        <f>1</f>
        <v>1</v>
      </c>
      <c r="E640" s="102">
        <v>8</v>
      </c>
      <c r="F640" s="138">
        <f t="shared" si="83"/>
        <v>8</v>
      </c>
      <c r="G640" s="244" t="s">
        <v>362</v>
      </c>
    </row>
    <row r="641" spans="1:7" s="198" customFormat="1" ht="21.75" customHeight="1" x14ac:dyDescent="0.2">
      <c r="A641" s="81"/>
      <c r="B641" s="137" t="s">
        <v>260</v>
      </c>
      <c r="C641" s="240"/>
      <c r="D641" s="102">
        <f>1</f>
        <v>1</v>
      </c>
      <c r="E641" s="102">
        <v>8</v>
      </c>
      <c r="F641" s="138">
        <f t="shared" si="83"/>
        <v>8</v>
      </c>
      <c r="G641" s="244" t="s">
        <v>362</v>
      </c>
    </row>
    <row r="642" spans="1:7" s="198" customFormat="1" ht="21.75" customHeight="1" x14ac:dyDescent="0.2">
      <c r="A642" s="81"/>
      <c r="B642" s="137" t="s">
        <v>261</v>
      </c>
      <c r="C642" s="240"/>
      <c r="D642" s="102">
        <f>1</f>
        <v>1</v>
      </c>
      <c r="E642" s="102">
        <v>8</v>
      </c>
      <c r="F642" s="138">
        <f t="shared" si="83"/>
        <v>8</v>
      </c>
      <c r="G642" s="244" t="s">
        <v>362</v>
      </c>
    </row>
    <row r="643" spans="1:7" s="198" customFormat="1" ht="14.25" x14ac:dyDescent="0.2">
      <c r="A643" s="81"/>
      <c r="B643" s="137" t="s">
        <v>292</v>
      </c>
      <c r="C643" s="240"/>
      <c r="D643" s="102">
        <f>1</f>
        <v>1</v>
      </c>
      <c r="E643" s="102">
        <v>3</v>
      </c>
      <c r="F643" s="138">
        <f t="shared" si="83"/>
        <v>3</v>
      </c>
      <c r="G643" s="244" t="s">
        <v>362</v>
      </c>
    </row>
    <row r="644" spans="1:7" s="198" customFormat="1" ht="14.25" x14ac:dyDescent="0.2">
      <c r="A644" s="81"/>
      <c r="B644" s="137" t="s">
        <v>293</v>
      </c>
      <c r="C644" s="240"/>
      <c r="D644" s="102">
        <f>1</f>
        <v>1</v>
      </c>
      <c r="E644" s="102">
        <v>3</v>
      </c>
      <c r="F644" s="138">
        <f t="shared" si="83"/>
        <v>3</v>
      </c>
      <c r="G644" s="244" t="s">
        <v>362</v>
      </c>
    </row>
    <row r="645" spans="1:7" s="198" customFormat="1" ht="14.25" x14ac:dyDescent="0.2">
      <c r="A645" s="81"/>
      <c r="B645" s="137" t="s">
        <v>297</v>
      </c>
      <c r="C645" s="240"/>
      <c r="D645" s="102">
        <f>1</f>
        <v>1</v>
      </c>
      <c r="E645" s="102">
        <v>3</v>
      </c>
      <c r="F645" s="138">
        <f t="shared" si="83"/>
        <v>3</v>
      </c>
      <c r="G645" s="244" t="s">
        <v>362</v>
      </c>
    </row>
    <row r="646" spans="1:7" s="198" customFormat="1" ht="14.25" x14ac:dyDescent="0.2">
      <c r="A646" s="81"/>
      <c r="B646" s="137" t="s">
        <v>298</v>
      </c>
      <c r="C646" s="240"/>
      <c r="D646" s="102">
        <f>1</f>
        <v>1</v>
      </c>
      <c r="E646" s="102">
        <v>3</v>
      </c>
      <c r="F646" s="138">
        <f t="shared" si="83"/>
        <v>3</v>
      </c>
      <c r="G646" s="244" t="s">
        <v>362</v>
      </c>
    </row>
    <row r="647" spans="1:7" s="198" customFormat="1" ht="14.25" x14ac:dyDescent="0.2">
      <c r="A647" s="81"/>
      <c r="B647" s="137" t="s">
        <v>299</v>
      </c>
      <c r="C647" s="240"/>
      <c r="D647" s="102">
        <f>1</f>
        <v>1</v>
      </c>
      <c r="E647" s="102">
        <v>3</v>
      </c>
      <c r="F647" s="138">
        <f t="shared" si="83"/>
        <v>3</v>
      </c>
      <c r="G647" s="244" t="s">
        <v>362</v>
      </c>
    </row>
    <row r="648" spans="1:7" s="198" customFormat="1" ht="14.25" x14ac:dyDescent="0.2">
      <c r="A648" s="81"/>
      <c r="B648" s="137" t="s">
        <v>289</v>
      </c>
      <c r="C648" s="240"/>
      <c r="D648" s="102">
        <f>1</f>
        <v>1</v>
      </c>
      <c r="E648" s="102">
        <v>3</v>
      </c>
      <c r="F648" s="138">
        <f t="shared" si="83"/>
        <v>3</v>
      </c>
      <c r="G648" s="244" t="s">
        <v>362</v>
      </c>
    </row>
    <row r="649" spans="1:7" s="198" customFormat="1" ht="14.25" x14ac:dyDescent="0.2">
      <c r="A649" s="81"/>
      <c r="B649" s="137" t="s">
        <v>294</v>
      </c>
      <c r="C649" s="240"/>
      <c r="D649" s="102">
        <f>1</f>
        <v>1</v>
      </c>
      <c r="E649" s="102">
        <v>3</v>
      </c>
      <c r="F649" s="138">
        <f t="shared" si="83"/>
        <v>3</v>
      </c>
      <c r="G649" s="244" t="s">
        <v>362</v>
      </c>
    </row>
    <row r="650" spans="1:7" s="198" customFormat="1" ht="14.25" x14ac:dyDescent="0.2">
      <c r="A650" s="81"/>
      <c r="B650" s="137" t="s">
        <v>295</v>
      </c>
      <c r="C650" s="240"/>
      <c r="D650" s="102">
        <f>1</f>
        <v>1</v>
      </c>
      <c r="E650" s="102">
        <v>3</v>
      </c>
      <c r="F650" s="138">
        <f t="shared" si="83"/>
        <v>3</v>
      </c>
      <c r="G650" s="244" t="s">
        <v>362</v>
      </c>
    </row>
    <row r="651" spans="1:7" s="198" customFormat="1" ht="14.25" x14ac:dyDescent="0.2">
      <c r="A651" s="81"/>
      <c r="B651" s="137" t="s">
        <v>296</v>
      </c>
      <c r="C651" s="240"/>
      <c r="D651" s="102">
        <f>1</f>
        <v>1</v>
      </c>
      <c r="E651" s="102">
        <v>3</v>
      </c>
      <c r="F651" s="138">
        <f t="shared" si="83"/>
        <v>3</v>
      </c>
      <c r="G651" s="244" t="s">
        <v>362</v>
      </c>
    </row>
    <row r="652" spans="1:7" s="198" customFormat="1" ht="14.25" x14ac:dyDescent="0.2">
      <c r="A652" s="81"/>
      <c r="B652" s="137" t="s">
        <v>290</v>
      </c>
      <c r="C652" s="240"/>
      <c r="D652" s="102">
        <f>1</f>
        <v>1</v>
      </c>
      <c r="E652" s="102">
        <v>3</v>
      </c>
      <c r="F652" s="138">
        <f t="shared" si="83"/>
        <v>3</v>
      </c>
      <c r="G652" s="244" t="s">
        <v>362</v>
      </c>
    </row>
    <row r="653" spans="1:7" s="198" customFormat="1" ht="14.25" x14ac:dyDescent="0.2">
      <c r="A653" s="81"/>
      <c r="B653" s="137" t="s">
        <v>291</v>
      </c>
      <c r="C653" s="240"/>
      <c r="D653" s="102">
        <f>1</f>
        <v>1</v>
      </c>
      <c r="E653" s="102">
        <v>3</v>
      </c>
      <c r="F653" s="138">
        <f t="shared" si="83"/>
        <v>3</v>
      </c>
      <c r="G653" s="244" t="s">
        <v>362</v>
      </c>
    </row>
    <row r="654" spans="1:7" s="198" customFormat="1" ht="14.25" x14ac:dyDescent="0.2">
      <c r="A654" s="81"/>
      <c r="B654" s="137" t="s">
        <v>343</v>
      </c>
      <c r="C654" s="240"/>
      <c r="D654" s="102">
        <f>1</f>
        <v>1</v>
      </c>
      <c r="E654" s="102">
        <v>6</v>
      </c>
      <c r="F654" s="138">
        <f t="shared" si="83"/>
        <v>6</v>
      </c>
      <c r="G654" s="244" t="s">
        <v>362</v>
      </c>
    </row>
    <row r="655" spans="1:7" s="198" customFormat="1" ht="14.25" x14ac:dyDescent="0.2">
      <c r="A655" s="81"/>
      <c r="B655" s="137" t="s">
        <v>344</v>
      </c>
      <c r="C655" s="240"/>
      <c r="D655" s="102">
        <f>1</f>
        <v>1</v>
      </c>
      <c r="E655" s="102">
        <v>6</v>
      </c>
      <c r="F655" s="138">
        <f t="shared" si="83"/>
        <v>6</v>
      </c>
      <c r="G655" s="244" t="s">
        <v>362</v>
      </c>
    </row>
    <row r="656" spans="1:7" s="198" customFormat="1" ht="14.25" x14ac:dyDescent="0.2">
      <c r="A656" s="81"/>
      <c r="B656" s="137" t="s">
        <v>350</v>
      </c>
      <c r="C656" s="240"/>
      <c r="D656" s="102">
        <f>1</f>
        <v>1</v>
      </c>
      <c r="E656" s="102">
        <v>6</v>
      </c>
      <c r="F656" s="138">
        <f t="shared" si="83"/>
        <v>6</v>
      </c>
      <c r="G656" s="244" t="s">
        <v>362</v>
      </c>
    </row>
    <row r="657" spans="1:7" s="198" customFormat="1" ht="14.25" x14ac:dyDescent="0.2">
      <c r="A657" s="81"/>
      <c r="B657" s="137" t="s">
        <v>351</v>
      </c>
      <c r="C657" s="240"/>
      <c r="D657" s="102">
        <f>1</f>
        <v>1</v>
      </c>
      <c r="E657" s="102">
        <v>6</v>
      </c>
      <c r="F657" s="138">
        <f t="shared" si="83"/>
        <v>6</v>
      </c>
      <c r="G657" s="244" t="s">
        <v>362</v>
      </c>
    </row>
    <row r="658" spans="1:7" s="198" customFormat="1" ht="14.25" x14ac:dyDescent="0.2">
      <c r="A658" s="81"/>
      <c r="B658" s="137" t="s">
        <v>352</v>
      </c>
      <c r="C658" s="240"/>
      <c r="D658" s="102">
        <f>1</f>
        <v>1</v>
      </c>
      <c r="E658" s="102">
        <v>6</v>
      </c>
      <c r="F658" s="138">
        <f t="shared" si="83"/>
        <v>6</v>
      </c>
      <c r="G658" s="244" t="s">
        <v>362</v>
      </c>
    </row>
    <row r="659" spans="1:7" s="198" customFormat="1" ht="14.25" x14ac:dyDescent="0.2">
      <c r="A659" s="81"/>
      <c r="B659" s="137" t="s">
        <v>345</v>
      </c>
      <c r="C659" s="240"/>
      <c r="D659" s="102">
        <f>1</f>
        <v>1</v>
      </c>
      <c r="E659" s="102">
        <v>6</v>
      </c>
      <c r="F659" s="138">
        <f t="shared" si="83"/>
        <v>6</v>
      </c>
      <c r="G659" s="244" t="s">
        <v>362</v>
      </c>
    </row>
    <row r="660" spans="1:7" s="198" customFormat="1" ht="14.25" x14ac:dyDescent="0.2">
      <c r="A660" s="81"/>
      <c r="B660" s="137" t="s">
        <v>346</v>
      </c>
      <c r="C660" s="240"/>
      <c r="D660" s="102">
        <f>1</f>
        <v>1</v>
      </c>
      <c r="E660" s="102">
        <v>6</v>
      </c>
      <c r="F660" s="138">
        <f t="shared" si="83"/>
        <v>6</v>
      </c>
      <c r="G660" s="244" t="s">
        <v>362</v>
      </c>
    </row>
    <row r="661" spans="1:7" s="198" customFormat="1" ht="14.25" x14ac:dyDescent="0.2">
      <c r="A661" s="81"/>
      <c r="B661" s="137" t="s">
        <v>347</v>
      </c>
      <c r="C661" s="240"/>
      <c r="D661" s="102">
        <f>1</f>
        <v>1</v>
      </c>
      <c r="E661" s="102">
        <v>6</v>
      </c>
      <c r="F661" s="138">
        <f t="shared" si="83"/>
        <v>6</v>
      </c>
      <c r="G661" s="244" t="s">
        <v>362</v>
      </c>
    </row>
    <row r="662" spans="1:7" s="198" customFormat="1" ht="14.25" x14ac:dyDescent="0.2">
      <c r="A662" s="81"/>
      <c r="B662" s="137" t="s">
        <v>348</v>
      </c>
      <c r="C662" s="240"/>
      <c r="D662" s="102">
        <f>1</f>
        <v>1</v>
      </c>
      <c r="E662" s="102">
        <v>6</v>
      </c>
      <c r="F662" s="138">
        <f t="shared" si="83"/>
        <v>6</v>
      </c>
      <c r="G662" s="244" t="s">
        <v>362</v>
      </c>
    </row>
    <row r="663" spans="1:7" s="198" customFormat="1" ht="14.25" x14ac:dyDescent="0.2">
      <c r="A663" s="81"/>
      <c r="B663" s="137" t="s">
        <v>349</v>
      </c>
      <c r="C663" s="240"/>
      <c r="D663" s="102">
        <f>1</f>
        <v>1</v>
      </c>
      <c r="E663" s="102">
        <v>6</v>
      </c>
      <c r="F663" s="138">
        <f t="shared" si="83"/>
        <v>6</v>
      </c>
      <c r="G663" s="244" t="s">
        <v>362</v>
      </c>
    </row>
    <row r="664" spans="1:7" s="198" customFormat="1" ht="14.25" x14ac:dyDescent="0.2">
      <c r="A664" s="81"/>
      <c r="B664" s="137" t="s">
        <v>342</v>
      </c>
      <c r="C664" s="240"/>
      <c r="D664" s="102">
        <f>1</f>
        <v>1</v>
      </c>
      <c r="E664" s="102">
        <v>6</v>
      </c>
      <c r="F664" s="138">
        <f t="shared" si="83"/>
        <v>6</v>
      </c>
      <c r="G664" s="244" t="s">
        <v>362</v>
      </c>
    </row>
    <row r="665" spans="1:7" s="178" customFormat="1" ht="14.25" x14ac:dyDescent="0.2">
      <c r="A665" s="81"/>
      <c r="B665" s="137"/>
      <c r="C665" s="240"/>
      <c r="D665" s="102"/>
      <c r="E665" s="102"/>
      <c r="F665" s="138"/>
      <c r="G665" s="81"/>
    </row>
    <row r="666" spans="1:7" s="178" customFormat="1" ht="14.25" x14ac:dyDescent="0.2">
      <c r="A666" s="246"/>
      <c r="B666" s="141"/>
      <c r="C666" s="247"/>
      <c r="D666" s="307" t="s">
        <v>129</v>
      </c>
      <c r="E666" s="308"/>
      <c r="F666" s="142">
        <f>+SUM(F631:F665)</f>
        <v>187</v>
      </c>
      <c r="G666" s="246"/>
    </row>
    <row r="667" spans="1:7" x14ac:dyDescent="0.2">
      <c r="A667" s="149"/>
      <c r="B667" s="134"/>
      <c r="C667" s="135"/>
      <c r="D667" s="105"/>
      <c r="E667" s="105"/>
      <c r="F667" s="105"/>
      <c r="G667" s="105"/>
    </row>
    <row r="668" spans="1:7" s="84" customFormat="1" ht="12.75" customHeight="1" x14ac:dyDescent="0.2">
      <c r="A668" s="113">
        <v>37</v>
      </c>
      <c r="B668" s="139" t="s">
        <v>237</v>
      </c>
      <c r="C668" s="99"/>
      <c r="D668" s="102"/>
      <c r="E668" s="102"/>
      <c r="F668" s="100"/>
      <c r="G668" s="113"/>
    </row>
    <row r="669" spans="1:7" s="84" customFormat="1" ht="14.25" x14ac:dyDescent="0.2">
      <c r="A669" s="130"/>
      <c r="B669" s="213" t="s">
        <v>252</v>
      </c>
      <c r="C669" s="136"/>
      <c r="D669" s="202">
        <f>1</f>
        <v>1</v>
      </c>
      <c r="E669" s="202">
        <v>8</v>
      </c>
      <c r="F669" s="214">
        <f>+D669*E669</f>
        <v>8</v>
      </c>
      <c r="G669" s="128" t="s">
        <v>202</v>
      </c>
    </row>
    <row r="670" spans="1:7" s="84" customFormat="1" ht="14.25" x14ac:dyDescent="0.2">
      <c r="A670" s="130"/>
      <c r="B670" s="213" t="s">
        <v>262</v>
      </c>
      <c r="C670" s="136"/>
      <c r="D670" s="202">
        <f>1</f>
        <v>1</v>
      </c>
      <c r="E670" s="202">
        <v>8</v>
      </c>
      <c r="F670" s="214">
        <f>+D670*E670</f>
        <v>8</v>
      </c>
      <c r="G670" s="128" t="s">
        <v>202</v>
      </c>
    </row>
    <row r="671" spans="1:7" s="84" customFormat="1" ht="14.25" x14ac:dyDescent="0.2">
      <c r="A671" s="130"/>
      <c r="B671" s="213" t="s">
        <v>257</v>
      </c>
      <c r="C671" s="136"/>
      <c r="D671" s="202">
        <f>1</f>
        <v>1</v>
      </c>
      <c r="E671" s="202">
        <v>8</v>
      </c>
      <c r="F671" s="214">
        <f>+D671*E671</f>
        <v>8</v>
      </c>
      <c r="G671" s="128" t="s">
        <v>202</v>
      </c>
    </row>
    <row r="672" spans="1:7" s="84" customFormat="1" ht="14.25" x14ac:dyDescent="0.2">
      <c r="A672" s="130"/>
      <c r="B672" s="213" t="s">
        <v>258</v>
      </c>
      <c r="C672" s="136"/>
      <c r="D672" s="202">
        <f>1</f>
        <v>1</v>
      </c>
      <c r="E672" s="202">
        <v>8</v>
      </c>
      <c r="F672" s="214">
        <f>+D672*E672</f>
        <v>8</v>
      </c>
      <c r="G672" s="128" t="s">
        <v>202</v>
      </c>
    </row>
    <row r="673" spans="1:7" s="84" customFormat="1" ht="14.25" x14ac:dyDescent="0.2">
      <c r="A673" s="130"/>
      <c r="B673" s="213" t="s">
        <v>259</v>
      </c>
      <c r="C673" s="136"/>
      <c r="D673" s="202">
        <f>1</f>
        <v>1</v>
      </c>
      <c r="E673" s="202">
        <v>8</v>
      </c>
      <c r="F673" s="214">
        <f>+D673*E673</f>
        <v>8</v>
      </c>
      <c r="G673" s="128" t="s">
        <v>202</v>
      </c>
    </row>
    <row r="674" spans="1:7" s="84" customFormat="1" ht="14.25" x14ac:dyDescent="0.2">
      <c r="A674" s="130"/>
      <c r="B674" s="213" t="s">
        <v>254</v>
      </c>
      <c r="C674" s="136"/>
      <c r="D674" s="202">
        <f>1</f>
        <v>1</v>
      </c>
      <c r="E674" s="202">
        <v>8</v>
      </c>
      <c r="F674" s="214">
        <f t="shared" ref="F674:F676" si="84">+D674*E674</f>
        <v>8</v>
      </c>
      <c r="G674" s="128" t="s">
        <v>202</v>
      </c>
    </row>
    <row r="675" spans="1:7" s="84" customFormat="1" ht="14.25" x14ac:dyDescent="0.2">
      <c r="A675" s="130"/>
      <c r="B675" s="213" t="s">
        <v>255</v>
      </c>
      <c r="C675" s="136"/>
      <c r="D675" s="202">
        <f>1</f>
        <v>1</v>
      </c>
      <c r="E675" s="202">
        <v>8</v>
      </c>
      <c r="F675" s="214">
        <f t="shared" si="84"/>
        <v>8</v>
      </c>
      <c r="G675" s="128" t="s">
        <v>202</v>
      </c>
    </row>
    <row r="676" spans="1:7" s="84" customFormat="1" ht="14.25" x14ac:dyDescent="0.2">
      <c r="A676" s="130"/>
      <c r="B676" s="213" t="s">
        <v>256</v>
      </c>
      <c r="C676" s="136"/>
      <c r="D676" s="202">
        <f>1</f>
        <v>1</v>
      </c>
      <c r="E676" s="202">
        <v>8</v>
      </c>
      <c r="F676" s="214">
        <f t="shared" si="84"/>
        <v>8</v>
      </c>
      <c r="G676" s="128" t="s">
        <v>202</v>
      </c>
    </row>
    <row r="677" spans="1:7" s="84" customFormat="1" ht="14.25" x14ac:dyDescent="0.2">
      <c r="A677" s="130"/>
      <c r="B677" s="213" t="s">
        <v>260</v>
      </c>
      <c r="C677" s="136"/>
      <c r="D677" s="202">
        <f>1</f>
        <v>1</v>
      </c>
      <c r="E677" s="202">
        <v>8</v>
      </c>
      <c r="F677" s="214">
        <f t="shared" ref="F677:F678" si="85">+D677*E677</f>
        <v>8</v>
      </c>
      <c r="G677" s="128" t="s">
        <v>202</v>
      </c>
    </row>
    <row r="678" spans="1:7" s="84" customFormat="1" ht="14.25" x14ac:dyDescent="0.2">
      <c r="A678" s="130"/>
      <c r="B678" s="213" t="s">
        <v>261</v>
      </c>
      <c r="C678" s="136"/>
      <c r="D678" s="202">
        <f>1</f>
        <v>1</v>
      </c>
      <c r="E678" s="202">
        <v>8</v>
      </c>
      <c r="F678" s="214">
        <f t="shared" si="85"/>
        <v>8</v>
      </c>
      <c r="G678" s="128" t="s">
        <v>202</v>
      </c>
    </row>
    <row r="679" spans="1:7" ht="14.25" x14ac:dyDescent="0.2">
      <c r="A679" s="130"/>
      <c r="B679" s="137"/>
      <c r="C679" s="136"/>
      <c r="D679" s="102"/>
      <c r="E679" s="102"/>
      <c r="F679" s="138"/>
      <c r="G679" s="130"/>
    </row>
    <row r="680" spans="1:7" ht="14.25" x14ac:dyDescent="0.2">
      <c r="A680" s="143"/>
      <c r="B680" s="141"/>
      <c r="C680" s="140"/>
      <c r="D680" s="307" t="s">
        <v>129</v>
      </c>
      <c r="E680" s="308"/>
      <c r="F680" s="142">
        <f>+SUM(F668:F679)</f>
        <v>80</v>
      </c>
      <c r="G680" s="143"/>
    </row>
    <row r="681" spans="1:7" ht="15.75" x14ac:dyDescent="0.25">
      <c r="A681" s="43"/>
      <c r="B681" s="56" t="s">
        <v>35</v>
      </c>
      <c r="C681" s="106"/>
      <c r="D681" s="109"/>
      <c r="E681" s="109"/>
      <c r="F681" s="107"/>
      <c r="G681" s="43"/>
    </row>
    <row r="682" spans="1:7" s="84" customFormat="1" ht="12.75" customHeight="1" x14ac:dyDescent="0.2">
      <c r="A682" s="113">
        <v>37</v>
      </c>
      <c r="B682" s="139" t="s">
        <v>237</v>
      </c>
      <c r="C682" s="99"/>
      <c r="D682" s="102"/>
      <c r="E682" s="102"/>
      <c r="F682" s="100"/>
      <c r="G682" s="113"/>
    </row>
    <row r="683" spans="1:7" s="198" customFormat="1" ht="19.5" customHeight="1" x14ac:dyDescent="0.2">
      <c r="A683" s="81"/>
      <c r="B683" s="137" t="s">
        <v>252</v>
      </c>
      <c r="C683" s="240"/>
      <c r="D683" s="102">
        <f>1</f>
        <v>1</v>
      </c>
      <c r="E683" s="102">
        <v>8</v>
      </c>
      <c r="F683" s="138">
        <f>+D683*E683</f>
        <v>8</v>
      </c>
      <c r="G683" s="244" t="s">
        <v>362</v>
      </c>
    </row>
    <row r="684" spans="1:7" s="198" customFormat="1" ht="19.5" customHeight="1" x14ac:dyDescent="0.2">
      <c r="A684" s="81"/>
      <c r="B684" s="137" t="s">
        <v>262</v>
      </c>
      <c r="C684" s="240"/>
      <c r="D684" s="102">
        <f>1</f>
        <v>1</v>
      </c>
      <c r="E684" s="102">
        <v>8</v>
      </c>
      <c r="F684" s="138">
        <f>+D684*E684</f>
        <v>8</v>
      </c>
      <c r="G684" s="244" t="s">
        <v>362</v>
      </c>
    </row>
    <row r="685" spans="1:7" s="198" customFormat="1" ht="19.5" customHeight="1" x14ac:dyDescent="0.2">
      <c r="A685" s="81"/>
      <c r="B685" s="137" t="s">
        <v>257</v>
      </c>
      <c r="C685" s="240"/>
      <c r="D685" s="102">
        <f>1</f>
        <v>1</v>
      </c>
      <c r="E685" s="102">
        <v>8</v>
      </c>
      <c r="F685" s="138">
        <f>+D685*E685</f>
        <v>8</v>
      </c>
      <c r="G685" s="244" t="s">
        <v>362</v>
      </c>
    </row>
    <row r="686" spans="1:7" s="198" customFormat="1" ht="19.5" customHeight="1" x14ac:dyDescent="0.2">
      <c r="A686" s="81"/>
      <c r="B686" s="137" t="s">
        <v>258</v>
      </c>
      <c r="C686" s="240"/>
      <c r="D686" s="102">
        <f>1</f>
        <v>1</v>
      </c>
      <c r="E686" s="102">
        <v>8</v>
      </c>
      <c r="F686" s="138">
        <f>+D686*E686</f>
        <v>8</v>
      </c>
      <c r="G686" s="244" t="s">
        <v>362</v>
      </c>
    </row>
    <row r="687" spans="1:7" s="198" customFormat="1" ht="19.5" customHeight="1" x14ac:dyDescent="0.2">
      <c r="A687" s="81"/>
      <c r="B687" s="137" t="s">
        <v>259</v>
      </c>
      <c r="C687" s="240"/>
      <c r="D687" s="102">
        <f>1</f>
        <v>1</v>
      </c>
      <c r="E687" s="102">
        <v>8</v>
      </c>
      <c r="F687" s="138">
        <f>+D687*E687</f>
        <v>8</v>
      </c>
      <c r="G687" s="244" t="s">
        <v>362</v>
      </c>
    </row>
    <row r="688" spans="1:7" s="198" customFormat="1" ht="19.5" customHeight="1" x14ac:dyDescent="0.2">
      <c r="A688" s="81"/>
      <c r="B688" s="137" t="s">
        <v>254</v>
      </c>
      <c r="C688" s="240"/>
      <c r="D688" s="102">
        <f>1</f>
        <v>1</v>
      </c>
      <c r="E688" s="102">
        <v>8</v>
      </c>
      <c r="F688" s="138">
        <f t="shared" ref="F688:F692" si="86">+D688*E688</f>
        <v>8</v>
      </c>
      <c r="G688" s="244" t="s">
        <v>362</v>
      </c>
    </row>
    <row r="689" spans="1:7" s="198" customFormat="1" ht="19.5" customHeight="1" x14ac:dyDescent="0.2">
      <c r="A689" s="81"/>
      <c r="B689" s="137" t="s">
        <v>255</v>
      </c>
      <c r="C689" s="240"/>
      <c r="D689" s="102">
        <f>1</f>
        <v>1</v>
      </c>
      <c r="E689" s="102">
        <v>8</v>
      </c>
      <c r="F689" s="138">
        <f t="shared" si="86"/>
        <v>8</v>
      </c>
      <c r="G689" s="244" t="s">
        <v>362</v>
      </c>
    </row>
    <row r="690" spans="1:7" s="198" customFormat="1" ht="19.5" customHeight="1" x14ac:dyDescent="0.2">
      <c r="A690" s="81"/>
      <c r="B690" s="137" t="s">
        <v>256</v>
      </c>
      <c r="C690" s="240"/>
      <c r="D690" s="102">
        <f>1</f>
        <v>1</v>
      </c>
      <c r="E690" s="102">
        <v>8</v>
      </c>
      <c r="F690" s="138">
        <f t="shared" si="86"/>
        <v>8</v>
      </c>
      <c r="G690" s="244" t="s">
        <v>362</v>
      </c>
    </row>
    <row r="691" spans="1:7" s="198" customFormat="1" ht="19.5" customHeight="1" x14ac:dyDescent="0.2">
      <c r="A691" s="81"/>
      <c r="B691" s="137" t="s">
        <v>260</v>
      </c>
      <c r="C691" s="240"/>
      <c r="D691" s="102">
        <f>1</f>
        <v>1</v>
      </c>
      <c r="E691" s="102">
        <v>8</v>
      </c>
      <c r="F691" s="138">
        <f t="shared" si="86"/>
        <v>8</v>
      </c>
      <c r="G691" s="244" t="s">
        <v>362</v>
      </c>
    </row>
    <row r="692" spans="1:7" s="198" customFormat="1" ht="19.5" customHeight="1" x14ac:dyDescent="0.2">
      <c r="A692" s="81"/>
      <c r="B692" s="137" t="s">
        <v>261</v>
      </c>
      <c r="C692" s="240"/>
      <c r="D692" s="102">
        <f>1</f>
        <v>1</v>
      </c>
      <c r="E692" s="102">
        <v>8</v>
      </c>
      <c r="F692" s="138">
        <f t="shared" si="86"/>
        <v>8</v>
      </c>
      <c r="G692" s="244" t="s">
        <v>362</v>
      </c>
    </row>
    <row r="693" spans="1:7" ht="14.25" x14ac:dyDescent="0.2">
      <c r="A693" s="130"/>
      <c r="B693" s="137"/>
      <c r="C693" s="136"/>
      <c r="D693" s="102"/>
      <c r="E693" s="102"/>
      <c r="F693" s="138"/>
      <c r="G693" s="130"/>
    </row>
    <row r="694" spans="1:7" ht="14.25" x14ac:dyDescent="0.2">
      <c r="A694" s="143"/>
      <c r="B694" s="141"/>
      <c r="C694" s="140"/>
      <c r="D694" s="307" t="s">
        <v>129</v>
      </c>
      <c r="E694" s="308"/>
      <c r="F694" s="142">
        <f>+SUM(F682:F693)</f>
        <v>80</v>
      </c>
      <c r="G694" s="143"/>
    </row>
    <row r="695" spans="1:7" hidden="1" x14ac:dyDescent="0.2">
      <c r="A695" s="149"/>
      <c r="B695" s="134"/>
      <c r="C695" s="135"/>
      <c r="D695" s="105"/>
      <c r="E695" s="105"/>
      <c r="F695" s="105"/>
      <c r="G695" s="105"/>
    </row>
    <row r="696" spans="1:7" s="84" customFormat="1" ht="25.5" hidden="1" x14ac:dyDescent="0.2">
      <c r="A696" s="113">
        <v>38</v>
      </c>
      <c r="B696" s="139" t="s">
        <v>238</v>
      </c>
      <c r="C696" s="99"/>
      <c r="D696" s="102"/>
      <c r="E696" s="102"/>
      <c r="F696" s="100"/>
      <c r="G696" s="113"/>
    </row>
    <row r="697" spans="1:7" ht="14.25" hidden="1" x14ac:dyDescent="0.2">
      <c r="A697" s="130"/>
      <c r="B697" s="137"/>
      <c r="C697" s="136"/>
      <c r="D697" s="102"/>
      <c r="E697" s="102"/>
      <c r="F697" s="138"/>
      <c r="G697" s="130"/>
    </row>
    <row r="698" spans="1:7" ht="14.25" hidden="1" x14ac:dyDescent="0.2">
      <c r="A698" s="130"/>
      <c r="B698" s="137"/>
      <c r="C698" s="136"/>
      <c r="D698" s="102"/>
      <c r="E698" s="102"/>
      <c r="F698" s="138"/>
      <c r="G698" s="130"/>
    </row>
    <row r="699" spans="1:7" ht="14.25" hidden="1" x14ac:dyDescent="0.2">
      <c r="A699" s="143"/>
      <c r="B699" s="141"/>
      <c r="C699" s="140"/>
      <c r="D699" s="307" t="s">
        <v>129</v>
      </c>
      <c r="E699" s="308"/>
      <c r="F699" s="142">
        <f>+SUM(F696:F698)</f>
        <v>0</v>
      </c>
      <c r="G699" s="143"/>
    </row>
    <row r="700" spans="1:7" ht="7.5" customHeight="1" x14ac:dyDescent="0.2">
      <c r="A700" s="149"/>
      <c r="B700" s="134"/>
      <c r="C700" s="135"/>
      <c r="D700" s="105"/>
      <c r="E700" s="105"/>
      <c r="F700" s="105"/>
      <c r="G700" s="105"/>
    </row>
    <row r="701" spans="1:7" s="84" customFormat="1" ht="13.5" customHeight="1" x14ac:dyDescent="0.2">
      <c r="A701" s="113">
        <v>39</v>
      </c>
      <c r="B701" s="139" t="s">
        <v>239</v>
      </c>
      <c r="C701" s="99"/>
      <c r="D701" s="102"/>
      <c r="E701" s="102"/>
      <c r="F701" s="100"/>
      <c r="G701" s="113"/>
    </row>
    <row r="702" spans="1:7" s="84" customFormat="1" ht="14.25" x14ac:dyDescent="0.2">
      <c r="A702" s="130"/>
      <c r="B702" s="213" t="s">
        <v>252</v>
      </c>
      <c r="C702" s="136"/>
      <c r="D702" s="202">
        <f>1</f>
        <v>1</v>
      </c>
      <c r="E702" s="202">
        <v>8</v>
      </c>
      <c r="F702" s="214">
        <f t="shared" ref="F702:F706" si="87">+D702*E702</f>
        <v>8</v>
      </c>
      <c r="G702" s="128" t="s">
        <v>202</v>
      </c>
    </row>
    <row r="703" spans="1:7" s="84" customFormat="1" ht="14.25" x14ac:dyDescent="0.2">
      <c r="A703" s="130"/>
      <c r="B703" s="213" t="s">
        <v>262</v>
      </c>
      <c r="C703" s="136"/>
      <c r="D703" s="202">
        <f>1</f>
        <v>1</v>
      </c>
      <c r="E703" s="202">
        <v>8</v>
      </c>
      <c r="F703" s="214">
        <f t="shared" si="87"/>
        <v>8</v>
      </c>
      <c r="G703" s="128" t="s">
        <v>202</v>
      </c>
    </row>
    <row r="704" spans="1:7" s="84" customFormat="1" ht="14.25" x14ac:dyDescent="0.2">
      <c r="A704" s="130"/>
      <c r="B704" s="213" t="s">
        <v>254</v>
      </c>
      <c r="C704" s="136"/>
      <c r="D704" s="202">
        <f>1</f>
        <v>1</v>
      </c>
      <c r="E704" s="202">
        <v>8</v>
      </c>
      <c r="F704" s="214">
        <f t="shared" si="87"/>
        <v>8</v>
      </c>
      <c r="G704" s="128" t="s">
        <v>202</v>
      </c>
    </row>
    <row r="705" spans="1:7" s="84" customFormat="1" ht="14.25" x14ac:dyDescent="0.2">
      <c r="A705" s="130"/>
      <c r="B705" s="213" t="s">
        <v>255</v>
      </c>
      <c r="C705" s="136"/>
      <c r="D705" s="202">
        <f>1</f>
        <v>1</v>
      </c>
      <c r="E705" s="202">
        <v>8</v>
      </c>
      <c r="F705" s="214">
        <f t="shared" si="87"/>
        <v>8</v>
      </c>
      <c r="G705" s="128" t="s">
        <v>202</v>
      </c>
    </row>
    <row r="706" spans="1:7" s="84" customFormat="1" ht="14.25" x14ac:dyDescent="0.2">
      <c r="A706" s="130"/>
      <c r="B706" s="213" t="s">
        <v>256</v>
      </c>
      <c r="C706" s="136"/>
      <c r="D706" s="202">
        <f>1</f>
        <v>1</v>
      </c>
      <c r="E706" s="202">
        <v>8</v>
      </c>
      <c r="F706" s="214">
        <f t="shared" si="87"/>
        <v>8</v>
      </c>
      <c r="G706" s="128" t="s">
        <v>202</v>
      </c>
    </row>
    <row r="707" spans="1:7" s="84" customFormat="1" ht="14.25" x14ac:dyDescent="0.2">
      <c r="A707" s="130"/>
      <c r="B707" s="213" t="s">
        <v>292</v>
      </c>
      <c r="C707" s="136"/>
      <c r="D707" s="202">
        <f>1</f>
        <v>1</v>
      </c>
      <c r="E707" s="202">
        <v>3</v>
      </c>
      <c r="F707" s="214">
        <f t="shared" ref="F707:F711" si="88">+D707*E707</f>
        <v>3</v>
      </c>
      <c r="G707" s="39" t="s">
        <v>276</v>
      </c>
    </row>
    <row r="708" spans="1:7" s="84" customFormat="1" ht="14.25" x14ac:dyDescent="0.2">
      <c r="A708" s="130"/>
      <c r="B708" s="213" t="s">
        <v>293</v>
      </c>
      <c r="C708" s="136"/>
      <c r="D708" s="202">
        <f>1</f>
        <v>1</v>
      </c>
      <c r="E708" s="202">
        <v>3</v>
      </c>
      <c r="F708" s="214">
        <f t="shared" si="88"/>
        <v>3</v>
      </c>
      <c r="G708" s="39" t="s">
        <v>276</v>
      </c>
    </row>
    <row r="709" spans="1:7" s="84" customFormat="1" ht="14.25" x14ac:dyDescent="0.2">
      <c r="A709" s="130"/>
      <c r="B709" s="213" t="s">
        <v>294</v>
      </c>
      <c r="C709" s="136"/>
      <c r="D709" s="202">
        <f>1</f>
        <v>1</v>
      </c>
      <c r="E709" s="202">
        <v>3</v>
      </c>
      <c r="F709" s="214">
        <f t="shared" si="88"/>
        <v>3</v>
      </c>
      <c r="G709" s="39" t="s">
        <v>276</v>
      </c>
    </row>
    <row r="710" spans="1:7" s="84" customFormat="1" ht="14.25" x14ac:dyDescent="0.2">
      <c r="A710" s="130"/>
      <c r="B710" s="213" t="s">
        <v>295</v>
      </c>
      <c r="C710" s="136"/>
      <c r="D710" s="202">
        <f>1</f>
        <v>1</v>
      </c>
      <c r="E710" s="202">
        <v>3</v>
      </c>
      <c r="F710" s="214">
        <f t="shared" si="88"/>
        <v>3</v>
      </c>
      <c r="G710" s="39" t="s">
        <v>276</v>
      </c>
    </row>
    <row r="711" spans="1:7" s="84" customFormat="1" ht="14.25" x14ac:dyDescent="0.2">
      <c r="A711" s="130"/>
      <c r="B711" s="213" t="s">
        <v>296</v>
      </c>
      <c r="C711" s="136"/>
      <c r="D711" s="202">
        <f>1</f>
        <v>1</v>
      </c>
      <c r="E711" s="202">
        <v>3</v>
      </c>
      <c r="F711" s="214">
        <f t="shared" si="88"/>
        <v>3</v>
      </c>
      <c r="G711" s="39" t="s">
        <v>276</v>
      </c>
    </row>
    <row r="712" spans="1:7" ht="14.25" x14ac:dyDescent="0.2">
      <c r="A712" s="130"/>
      <c r="B712" s="137"/>
      <c r="C712" s="136"/>
      <c r="D712" s="102"/>
      <c r="E712" s="102"/>
      <c r="F712" s="138"/>
      <c r="G712" s="130"/>
    </row>
    <row r="713" spans="1:7" ht="14.25" x14ac:dyDescent="0.2">
      <c r="A713" s="143"/>
      <c r="B713" s="141"/>
      <c r="C713" s="140"/>
      <c r="D713" s="307" t="s">
        <v>129</v>
      </c>
      <c r="E713" s="308"/>
      <c r="F713" s="142">
        <f>+SUM(F701:F712)</f>
        <v>55</v>
      </c>
      <c r="G713" s="143"/>
    </row>
    <row r="714" spans="1:7" ht="15.75" x14ac:dyDescent="0.25">
      <c r="A714" s="43"/>
      <c r="B714" s="56" t="s">
        <v>35</v>
      </c>
      <c r="C714" s="106"/>
      <c r="D714" s="109"/>
      <c r="E714" s="109"/>
      <c r="F714" s="107"/>
      <c r="G714" s="43"/>
    </row>
    <row r="715" spans="1:7" s="84" customFormat="1" ht="13.5" customHeight="1" x14ac:dyDescent="0.2">
      <c r="A715" s="113">
        <v>39</v>
      </c>
      <c r="B715" s="139" t="s">
        <v>239</v>
      </c>
      <c r="C715" s="99"/>
      <c r="D715" s="102"/>
      <c r="E715" s="102"/>
      <c r="F715" s="100"/>
      <c r="G715" s="113"/>
    </row>
    <row r="716" spans="1:7" s="198" customFormat="1" ht="21" customHeight="1" x14ac:dyDescent="0.2">
      <c r="A716" s="81"/>
      <c r="B716" s="137" t="s">
        <v>252</v>
      </c>
      <c r="C716" s="240"/>
      <c r="D716" s="102">
        <f>1</f>
        <v>1</v>
      </c>
      <c r="E716" s="102">
        <v>8</v>
      </c>
      <c r="F716" s="138">
        <f t="shared" ref="F716:F725" si="89">+D716*E716</f>
        <v>8</v>
      </c>
      <c r="G716" s="244" t="s">
        <v>362</v>
      </c>
    </row>
    <row r="717" spans="1:7" s="198" customFormat="1" ht="21" customHeight="1" x14ac:dyDescent="0.2">
      <c r="A717" s="81"/>
      <c r="B717" s="137" t="s">
        <v>262</v>
      </c>
      <c r="C717" s="240"/>
      <c r="D717" s="102">
        <f>1</f>
        <v>1</v>
      </c>
      <c r="E717" s="102">
        <v>8</v>
      </c>
      <c r="F717" s="138">
        <f t="shared" si="89"/>
        <v>8</v>
      </c>
      <c r="G717" s="244" t="s">
        <v>362</v>
      </c>
    </row>
    <row r="718" spans="1:7" s="198" customFormat="1" ht="21" customHeight="1" x14ac:dyDescent="0.2">
      <c r="A718" s="81"/>
      <c r="B718" s="137" t="s">
        <v>254</v>
      </c>
      <c r="C718" s="240"/>
      <c r="D718" s="102">
        <f>1</f>
        <v>1</v>
      </c>
      <c r="E718" s="102">
        <v>8</v>
      </c>
      <c r="F718" s="138">
        <f t="shared" si="89"/>
        <v>8</v>
      </c>
      <c r="G718" s="244" t="s">
        <v>362</v>
      </c>
    </row>
    <row r="719" spans="1:7" s="198" customFormat="1" ht="21" customHeight="1" x14ac:dyDescent="0.2">
      <c r="A719" s="81"/>
      <c r="B719" s="137" t="s">
        <v>255</v>
      </c>
      <c r="C719" s="240"/>
      <c r="D719" s="102">
        <f>1</f>
        <v>1</v>
      </c>
      <c r="E719" s="102">
        <v>8</v>
      </c>
      <c r="F719" s="138">
        <f t="shared" si="89"/>
        <v>8</v>
      </c>
      <c r="G719" s="244" t="s">
        <v>362</v>
      </c>
    </row>
    <row r="720" spans="1:7" s="198" customFormat="1" ht="21" customHeight="1" x14ac:dyDescent="0.2">
      <c r="A720" s="81"/>
      <c r="B720" s="137" t="s">
        <v>256</v>
      </c>
      <c r="C720" s="240"/>
      <c r="D720" s="102">
        <f>1</f>
        <v>1</v>
      </c>
      <c r="E720" s="102">
        <v>8</v>
      </c>
      <c r="F720" s="138">
        <f t="shared" si="89"/>
        <v>8</v>
      </c>
      <c r="G720" s="244" t="s">
        <v>362</v>
      </c>
    </row>
    <row r="721" spans="1:7" s="198" customFormat="1" ht="21" customHeight="1" x14ac:dyDescent="0.2">
      <c r="A721" s="81"/>
      <c r="B721" s="137" t="s">
        <v>292</v>
      </c>
      <c r="C721" s="240"/>
      <c r="D721" s="102">
        <f>1</f>
        <v>1</v>
      </c>
      <c r="E721" s="102">
        <v>3</v>
      </c>
      <c r="F721" s="138">
        <f t="shared" si="89"/>
        <v>3</v>
      </c>
      <c r="G721" s="244" t="s">
        <v>362</v>
      </c>
    </row>
    <row r="722" spans="1:7" s="198" customFormat="1" ht="21" customHeight="1" x14ac:dyDescent="0.2">
      <c r="A722" s="81"/>
      <c r="B722" s="137" t="s">
        <v>293</v>
      </c>
      <c r="C722" s="240"/>
      <c r="D722" s="102">
        <f>1</f>
        <v>1</v>
      </c>
      <c r="E722" s="102">
        <v>3</v>
      </c>
      <c r="F722" s="138">
        <f t="shared" si="89"/>
        <v>3</v>
      </c>
      <c r="G722" s="244" t="s">
        <v>362</v>
      </c>
    </row>
    <row r="723" spans="1:7" s="198" customFormat="1" ht="21" customHeight="1" x14ac:dyDescent="0.2">
      <c r="A723" s="81"/>
      <c r="B723" s="137" t="s">
        <v>294</v>
      </c>
      <c r="C723" s="240"/>
      <c r="D723" s="102">
        <f>1</f>
        <v>1</v>
      </c>
      <c r="E723" s="102">
        <v>3</v>
      </c>
      <c r="F723" s="138">
        <f t="shared" si="89"/>
        <v>3</v>
      </c>
      <c r="G723" s="244" t="s">
        <v>362</v>
      </c>
    </row>
    <row r="724" spans="1:7" s="198" customFormat="1" ht="21" customHeight="1" x14ac:dyDescent="0.2">
      <c r="A724" s="81"/>
      <c r="B724" s="137" t="s">
        <v>295</v>
      </c>
      <c r="C724" s="240"/>
      <c r="D724" s="102">
        <f>1</f>
        <v>1</v>
      </c>
      <c r="E724" s="102">
        <v>3</v>
      </c>
      <c r="F724" s="138">
        <f t="shared" si="89"/>
        <v>3</v>
      </c>
      <c r="G724" s="244" t="s">
        <v>362</v>
      </c>
    </row>
    <row r="725" spans="1:7" s="198" customFormat="1" ht="21" customHeight="1" x14ac:dyDescent="0.2">
      <c r="A725" s="81"/>
      <c r="B725" s="137" t="s">
        <v>296</v>
      </c>
      <c r="C725" s="240"/>
      <c r="D725" s="102">
        <f>1</f>
        <v>1</v>
      </c>
      <c r="E725" s="102">
        <v>3</v>
      </c>
      <c r="F725" s="138">
        <f t="shared" si="89"/>
        <v>3</v>
      </c>
      <c r="G725" s="244" t="s">
        <v>362</v>
      </c>
    </row>
    <row r="726" spans="1:7" ht="14.25" x14ac:dyDescent="0.2">
      <c r="A726" s="130"/>
      <c r="B726" s="137"/>
      <c r="C726" s="136"/>
      <c r="D726" s="102"/>
      <c r="E726" s="102"/>
      <c r="F726" s="138"/>
      <c r="G726" s="130"/>
    </row>
    <row r="727" spans="1:7" ht="14.25" x14ac:dyDescent="0.2">
      <c r="A727" s="143"/>
      <c r="B727" s="141"/>
      <c r="C727" s="140"/>
      <c r="D727" s="307" t="s">
        <v>129</v>
      </c>
      <c r="E727" s="308"/>
      <c r="F727" s="142">
        <f>+SUM(F715:F726)</f>
        <v>55</v>
      </c>
      <c r="G727" s="143"/>
    </row>
    <row r="728" spans="1:7" ht="12.75" hidden="1" customHeight="1" x14ac:dyDescent="0.2">
      <c r="A728" s="149"/>
      <c r="B728" s="134"/>
      <c r="C728" s="135"/>
      <c r="D728" s="105"/>
      <c r="E728" s="105"/>
      <c r="F728" s="105"/>
      <c r="G728" s="105"/>
    </row>
    <row r="729" spans="1:7" s="84" customFormat="1" ht="38.25" hidden="1" customHeight="1" x14ac:dyDescent="0.2">
      <c r="A729" s="113">
        <v>39</v>
      </c>
      <c r="B729" s="139" t="s">
        <v>240</v>
      </c>
      <c r="C729" s="99"/>
      <c r="D729" s="102"/>
      <c r="E729" s="102"/>
      <c r="F729" s="100"/>
      <c r="G729" s="113"/>
    </row>
    <row r="730" spans="1:7" ht="14.25" hidden="1" customHeight="1" x14ac:dyDescent="0.2">
      <c r="A730" s="130"/>
      <c r="B730" s="137"/>
      <c r="C730" s="136"/>
      <c r="D730" s="102"/>
      <c r="E730" s="102"/>
      <c r="F730" s="138"/>
      <c r="G730" s="130"/>
    </row>
    <row r="731" spans="1:7" ht="14.25" hidden="1" customHeight="1" x14ac:dyDescent="0.2">
      <c r="A731" s="130"/>
      <c r="B731" s="137"/>
      <c r="C731" s="136"/>
      <c r="D731" s="102"/>
      <c r="E731" s="102"/>
      <c r="F731" s="138"/>
      <c r="G731" s="130"/>
    </row>
    <row r="732" spans="1:7" ht="14.25" hidden="1" customHeight="1" x14ac:dyDescent="0.2">
      <c r="A732" s="143"/>
      <c r="B732" s="141"/>
      <c r="C732" s="140"/>
      <c r="D732" s="307" t="s">
        <v>129</v>
      </c>
      <c r="E732" s="308"/>
      <c r="F732" s="142">
        <f>+SUM(F729:F731)</f>
        <v>0</v>
      </c>
      <c r="G732" s="143"/>
    </row>
    <row r="733" spans="1:7" ht="12.75" hidden="1" customHeight="1" x14ac:dyDescent="0.2">
      <c r="A733" s="149"/>
      <c r="B733" s="134"/>
      <c r="C733" s="135"/>
      <c r="D733" s="105"/>
      <c r="E733" s="105"/>
      <c r="F733" s="105"/>
      <c r="G733" s="105"/>
    </row>
    <row r="734" spans="1:7" s="84" customFormat="1" ht="38.25" hidden="1" customHeight="1" x14ac:dyDescent="0.2">
      <c r="A734" s="113"/>
      <c r="B734" s="139" t="s">
        <v>241</v>
      </c>
      <c r="C734" s="99"/>
      <c r="D734" s="102"/>
      <c r="E734" s="102"/>
      <c r="F734" s="100"/>
      <c r="G734" s="113"/>
    </row>
    <row r="735" spans="1:7" ht="14.25" hidden="1" customHeight="1" x14ac:dyDescent="0.2">
      <c r="A735" s="130"/>
      <c r="B735" s="137"/>
      <c r="C735" s="136"/>
      <c r="D735" s="102"/>
      <c r="E735" s="102"/>
      <c r="F735" s="138"/>
      <c r="G735" s="130"/>
    </row>
    <row r="736" spans="1:7" ht="14.25" hidden="1" customHeight="1" x14ac:dyDescent="0.2">
      <c r="A736" s="130"/>
      <c r="B736" s="137"/>
      <c r="C736" s="136"/>
      <c r="D736" s="102"/>
      <c r="E736" s="102"/>
      <c r="F736" s="138"/>
      <c r="G736" s="130"/>
    </row>
    <row r="737" spans="1:7" ht="14.25" hidden="1" customHeight="1" x14ac:dyDescent="0.2">
      <c r="A737" s="143"/>
      <c r="B737" s="141"/>
      <c r="C737" s="140"/>
      <c r="D737" s="307" t="s">
        <v>129</v>
      </c>
      <c r="E737" s="308"/>
      <c r="F737" s="142">
        <f>+SUM(F734:F736)</f>
        <v>0</v>
      </c>
      <c r="G737" s="143"/>
    </row>
    <row r="738" spans="1:7" ht="12.75" hidden="1" customHeight="1" x14ac:dyDescent="0.2">
      <c r="A738" s="149"/>
      <c r="B738" s="134"/>
      <c r="C738" s="135"/>
      <c r="D738" s="105"/>
      <c r="E738" s="105"/>
      <c r="F738" s="105"/>
      <c r="G738" s="105"/>
    </row>
    <row r="739" spans="1:7" s="84" customFormat="1" ht="25.5" hidden="1" customHeight="1" x14ac:dyDescent="0.2">
      <c r="A739" s="113">
        <v>40</v>
      </c>
      <c r="B739" s="139" t="s">
        <v>242</v>
      </c>
      <c r="C739" s="99"/>
      <c r="D739" s="102"/>
      <c r="E739" s="102"/>
      <c r="F739" s="100"/>
      <c r="G739" s="113"/>
    </row>
    <row r="740" spans="1:7" ht="14.25" hidden="1" customHeight="1" x14ac:dyDescent="0.2">
      <c r="A740" s="130"/>
      <c r="B740" s="137"/>
      <c r="C740" s="136"/>
      <c r="D740" s="102"/>
      <c r="E740" s="102"/>
      <c r="F740" s="138"/>
      <c r="G740" s="130"/>
    </row>
    <row r="741" spans="1:7" ht="14.25" hidden="1" customHeight="1" x14ac:dyDescent="0.2">
      <c r="A741" s="143"/>
      <c r="B741" s="141"/>
      <c r="C741" s="140"/>
      <c r="D741" s="307" t="s">
        <v>129</v>
      </c>
      <c r="E741" s="308"/>
      <c r="F741" s="142">
        <f>+SUM(F739:F740)</f>
        <v>0</v>
      </c>
      <c r="G741" s="143"/>
    </row>
    <row r="742" spans="1:7" s="84" customFormat="1" ht="9.75" customHeight="1" x14ac:dyDescent="0.2">
      <c r="A742" s="113"/>
      <c r="B742" s="78"/>
      <c r="C742" s="99"/>
      <c r="D742" s="102"/>
      <c r="E742" s="102"/>
      <c r="F742" s="100"/>
      <c r="G742" s="113"/>
    </row>
    <row r="743" spans="1:7" ht="14.25" x14ac:dyDescent="0.2">
      <c r="A743" s="61"/>
      <c r="B743" s="32" t="s">
        <v>51</v>
      </c>
      <c r="C743" s="31"/>
      <c r="D743" s="101"/>
      <c r="E743" s="101"/>
      <c r="F743" s="31"/>
      <c r="G743" s="61"/>
    </row>
    <row r="744" spans="1:7" ht="18" x14ac:dyDescent="0.25">
      <c r="A744" s="58"/>
      <c r="B744" s="145" t="s">
        <v>34</v>
      </c>
      <c r="C744" s="77"/>
      <c r="D744" s="58"/>
      <c r="E744" s="58"/>
      <c r="F744" s="58"/>
      <c r="G744" s="58"/>
    </row>
    <row r="745" spans="1:7" ht="12.75" hidden="1" customHeight="1" x14ac:dyDescent="0.2">
      <c r="A745" s="33"/>
      <c r="B745" s="50" t="s">
        <v>108</v>
      </c>
      <c r="C745" s="33"/>
      <c r="D745" s="43"/>
      <c r="E745" s="43"/>
      <c r="F745" s="43"/>
      <c r="G745" s="43"/>
    </row>
    <row r="746" spans="1:7" s="84" customFormat="1" ht="14.25" hidden="1" customHeight="1" x14ac:dyDescent="0.2">
      <c r="A746" s="112">
        <v>41</v>
      </c>
      <c r="B746" s="139" t="s">
        <v>243</v>
      </c>
      <c r="C746" s="146"/>
      <c r="D746" s="147"/>
      <c r="E746" s="147"/>
      <c r="F746" s="148"/>
      <c r="G746" s="112"/>
    </row>
    <row r="747" spans="1:7" ht="14.25" hidden="1" customHeight="1" x14ac:dyDescent="0.2">
      <c r="A747" s="136"/>
      <c r="B747" s="137"/>
      <c r="C747" s="136"/>
      <c r="D747" s="102"/>
      <c r="E747" s="102"/>
      <c r="F747" s="138"/>
      <c r="G747" s="130"/>
    </row>
    <row r="748" spans="1:7" ht="14.25" hidden="1" customHeight="1" x14ac:dyDescent="0.2">
      <c r="A748" s="136"/>
      <c r="B748" s="137"/>
      <c r="C748" s="136"/>
      <c r="D748" s="102"/>
      <c r="E748" s="102"/>
      <c r="F748" s="138"/>
      <c r="G748" s="130"/>
    </row>
    <row r="749" spans="1:7" ht="14.25" hidden="1" customHeight="1" x14ac:dyDescent="0.2">
      <c r="A749" s="140"/>
      <c r="B749" s="141"/>
      <c r="C749" s="140"/>
      <c r="D749" s="307" t="s">
        <v>129</v>
      </c>
      <c r="E749" s="308"/>
      <c r="F749" s="142">
        <f>+SUM(F746:F748)</f>
        <v>0</v>
      </c>
      <c r="G749" s="143"/>
    </row>
    <row r="750" spans="1:7" s="84" customFormat="1" ht="14.25" hidden="1" customHeight="1" x14ac:dyDescent="0.2">
      <c r="A750" s="78"/>
      <c r="B750" s="78"/>
      <c r="C750" s="99"/>
      <c r="D750" s="102"/>
      <c r="E750" s="102"/>
      <c r="F750" s="100"/>
      <c r="G750" s="113"/>
    </row>
    <row r="751" spans="1:7" ht="14.25" x14ac:dyDescent="0.2">
      <c r="A751" s="48">
        <v>42</v>
      </c>
      <c r="B751" s="40" t="s">
        <v>66</v>
      </c>
      <c r="C751" s="37" t="s">
        <v>113</v>
      </c>
      <c r="D751" s="43"/>
      <c r="E751" s="43"/>
      <c r="F751" s="43"/>
      <c r="G751" s="43"/>
    </row>
    <row r="752" spans="1:7" s="229" customFormat="1" ht="28.5" x14ac:dyDescent="0.2">
      <c r="A752" s="227"/>
      <c r="B752" s="34" t="s">
        <v>316</v>
      </c>
      <c r="C752" s="227"/>
      <c r="D752" s="228">
        <v>6</v>
      </c>
      <c r="E752" s="228">
        <v>11</v>
      </c>
      <c r="F752" s="228">
        <f>D752*E752</f>
        <v>66</v>
      </c>
      <c r="G752" s="39" t="s">
        <v>80</v>
      </c>
    </row>
    <row r="753" spans="1:7" s="204" customFormat="1" ht="28.5" x14ac:dyDescent="0.2">
      <c r="A753" s="208"/>
      <c r="B753" s="89" t="s">
        <v>209</v>
      </c>
      <c r="C753" s="201"/>
      <c r="D753" s="202">
        <v>6</v>
      </c>
      <c r="E753" s="202">
        <v>10</v>
      </c>
      <c r="F753" s="203">
        <f t="shared" ref="F753" si="90">D753*E753</f>
        <v>60</v>
      </c>
      <c r="G753" s="128" t="s">
        <v>202</v>
      </c>
    </row>
    <row r="754" spans="1:7" s="204" customFormat="1" ht="28.5" x14ac:dyDescent="0.2">
      <c r="A754" s="208"/>
      <c r="B754" s="89" t="s">
        <v>315</v>
      </c>
      <c r="C754" s="201"/>
      <c r="D754" s="202">
        <v>6</v>
      </c>
      <c r="E754" s="202">
        <v>8</v>
      </c>
      <c r="F754" s="203">
        <f t="shared" ref="F754" si="91">D754*E754</f>
        <v>48</v>
      </c>
      <c r="G754" s="128" t="s">
        <v>305</v>
      </c>
    </row>
    <row r="755" spans="1:7" s="204" customFormat="1" ht="28.5" x14ac:dyDescent="0.2">
      <c r="A755" s="208"/>
      <c r="B755" s="89" t="s">
        <v>337</v>
      </c>
      <c r="C755" s="201"/>
      <c r="D755" s="202">
        <v>6</v>
      </c>
      <c r="E755" s="202">
        <v>14</v>
      </c>
      <c r="F755" s="203">
        <f t="shared" ref="F755" si="92">D755*E755</f>
        <v>84</v>
      </c>
      <c r="G755" s="128" t="s">
        <v>331</v>
      </c>
    </row>
    <row r="756" spans="1:7" ht="14.25" x14ac:dyDescent="0.2">
      <c r="A756" s="33"/>
      <c r="B756" s="40"/>
      <c r="C756" s="96"/>
      <c r="D756" s="97"/>
      <c r="E756" s="97"/>
      <c r="F756" s="52"/>
      <c r="G756" s="54"/>
    </row>
    <row r="757" spans="1:7" ht="14.25" x14ac:dyDescent="0.2">
      <c r="A757" s="44"/>
      <c r="B757" s="44"/>
      <c r="C757" s="44"/>
      <c r="D757" s="311" t="s">
        <v>129</v>
      </c>
      <c r="E757" s="312"/>
      <c r="F757" s="45">
        <f>SUM(F751:F756)</f>
        <v>258</v>
      </c>
      <c r="G757" s="127"/>
    </row>
    <row r="758" spans="1:7" s="84" customFormat="1" ht="9" customHeight="1" x14ac:dyDescent="0.2">
      <c r="A758" s="78"/>
      <c r="B758" s="78"/>
      <c r="C758" s="78"/>
      <c r="D758" s="85"/>
      <c r="E758" s="86"/>
      <c r="F758" s="87"/>
      <c r="G758" s="113"/>
    </row>
    <row r="759" spans="1:7" ht="14.25" x14ac:dyDescent="0.2">
      <c r="A759" s="48">
        <v>43</v>
      </c>
      <c r="B759" s="40" t="s">
        <v>67</v>
      </c>
      <c r="C759" s="37" t="s">
        <v>113</v>
      </c>
      <c r="D759" s="43"/>
      <c r="E759" s="43"/>
      <c r="F759" s="43"/>
      <c r="G759" s="43"/>
    </row>
    <row r="760" spans="1:7" ht="28.5" x14ac:dyDescent="0.2">
      <c r="A760" s="43"/>
      <c r="B760" s="34" t="s">
        <v>317</v>
      </c>
      <c r="C760" s="33"/>
      <c r="D760" s="116">
        <v>3</v>
      </c>
      <c r="E760" s="116">
        <v>11</v>
      </c>
      <c r="F760" s="38">
        <f>D760*E760</f>
        <v>33</v>
      </c>
      <c r="G760" s="43" t="s">
        <v>80</v>
      </c>
    </row>
    <row r="761" spans="1:7" s="204" customFormat="1" ht="28.5" x14ac:dyDescent="0.2">
      <c r="A761" s="128"/>
      <c r="B761" s="89" t="s">
        <v>210</v>
      </c>
      <c r="C761" s="201"/>
      <c r="D761" s="202">
        <v>3</v>
      </c>
      <c r="E761" s="202">
        <v>10</v>
      </c>
      <c r="F761" s="203">
        <f t="shared" ref="F761" si="93">D761*E761</f>
        <v>30</v>
      </c>
      <c r="G761" s="128" t="s">
        <v>202</v>
      </c>
    </row>
    <row r="762" spans="1:7" s="204" customFormat="1" ht="28.5" x14ac:dyDescent="0.2">
      <c r="A762" s="128"/>
      <c r="B762" s="89" t="s">
        <v>318</v>
      </c>
      <c r="C762" s="201"/>
      <c r="D762" s="202">
        <v>3</v>
      </c>
      <c r="E762" s="202">
        <v>8</v>
      </c>
      <c r="F762" s="203">
        <f t="shared" ref="F762" si="94">D762*E762</f>
        <v>24</v>
      </c>
      <c r="G762" s="128" t="s">
        <v>305</v>
      </c>
    </row>
    <row r="763" spans="1:7" s="204" customFormat="1" ht="28.5" x14ac:dyDescent="0.2">
      <c r="A763" s="128"/>
      <c r="B763" s="89" t="s">
        <v>338</v>
      </c>
      <c r="C763" s="201"/>
      <c r="D763" s="202">
        <v>3</v>
      </c>
      <c r="E763" s="202">
        <v>11</v>
      </c>
      <c r="F763" s="203">
        <f t="shared" ref="F763" si="95">D763*E763</f>
        <v>33</v>
      </c>
      <c r="G763" s="128" t="s">
        <v>331</v>
      </c>
    </row>
    <row r="764" spans="1:7" ht="14.25" x14ac:dyDescent="0.2">
      <c r="A764" s="43"/>
      <c r="B764" s="40"/>
      <c r="C764" s="96"/>
      <c r="D764" s="97"/>
      <c r="E764" s="97"/>
      <c r="F764" s="52"/>
      <c r="G764" s="54"/>
    </row>
    <row r="765" spans="1:7" ht="14.25" x14ac:dyDescent="0.2">
      <c r="A765" s="127"/>
      <c r="B765" s="44"/>
      <c r="C765" s="44"/>
      <c r="D765" s="316" t="s">
        <v>129</v>
      </c>
      <c r="E765" s="317"/>
      <c r="F765" s="45">
        <f>SUM(F759:F764)</f>
        <v>120</v>
      </c>
      <c r="G765" s="127"/>
    </row>
    <row r="766" spans="1:7" s="84" customFormat="1" ht="14.25" x14ac:dyDescent="0.2">
      <c r="A766" s="113"/>
      <c r="B766" s="78"/>
      <c r="C766" s="99"/>
      <c r="D766" s="102"/>
      <c r="E766" s="102"/>
      <c r="F766" s="100"/>
      <c r="G766" s="113"/>
    </row>
    <row r="767" spans="1:7" ht="14.25" x14ac:dyDescent="0.2">
      <c r="A767" s="48">
        <v>44</v>
      </c>
      <c r="B767" s="40" t="s">
        <v>68</v>
      </c>
      <c r="C767" s="37" t="s">
        <v>113</v>
      </c>
      <c r="D767" s="105"/>
      <c r="E767" s="105"/>
      <c r="F767" s="43"/>
      <c r="G767" s="43"/>
    </row>
    <row r="768" spans="1:7" ht="28.5" x14ac:dyDescent="0.2">
      <c r="A768" s="43"/>
      <c r="B768" s="34" t="s">
        <v>319</v>
      </c>
      <c r="C768" s="33"/>
      <c r="D768" s="38">
        <v>3</v>
      </c>
      <c r="E768" s="38">
        <v>11</v>
      </c>
      <c r="F768" s="38">
        <f>D768*E768</f>
        <v>33</v>
      </c>
      <c r="G768" s="43" t="s">
        <v>80</v>
      </c>
    </row>
    <row r="769" spans="1:7" s="204" customFormat="1" ht="28.5" x14ac:dyDescent="0.2">
      <c r="A769" s="128"/>
      <c r="B769" s="89" t="s">
        <v>211</v>
      </c>
      <c r="C769" s="201"/>
      <c r="D769" s="202">
        <v>3</v>
      </c>
      <c r="E769" s="202">
        <v>10</v>
      </c>
      <c r="F769" s="203">
        <f t="shared" ref="F769" si="96">D769*E769</f>
        <v>30</v>
      </c>
      <c r="G769" s="128" t="s">
        <v>202</v>
      </c>
    </row>
    <row r="770" spans="1:7" s="204" customFormat="1" ht="28.5" x14ac:dyDescent="0.2">
      <c r="A770" s="128"/>
      <c r="B770" s="89" t="s">
        <v>320</v>
      </c>
      <c r="C770" s="201"/>
      <c r="D770" s="202">
        <v>3</v>
      </c>
      <c r="E770" s="202">
        <v>8</v>
      </c>
      <c r="F770" s="203">
        <f t="shared" ref="F770" si="97">D770*E770</f>
        <v>24</v>
      </c>
      <c r="G770" s="128" t="s">
        <v>305</v>
      </c>
    </row>
    <row r="771" spans="1:7" s="204" customFormat="1" ht="28.5" x14ac:dyDescent="0.2">
      <c r="A771" s="128"/>
      <c r="B771" s="89" t="s">
        <v>339</v>
      </c>
      <c r="C771" s="201"/>
      <c r="D771" s="202">
        <v>3</v>
      </c>
      <c r="E771" s="202">
        <v>11</v>
      </c>
      <c r="F771" s="203">
        <f t="shared" ref="F771" si="98">D771*E771</f>
        <v>33</v>
      </c>
      <c r="G771" s="128" t="s">
        <v>331</v>
      </c>
    </row>
    <row r="772" spans="1:7" ht="14.25" x14ac:dyDescent="0.2">
      <c r="A772" s="43"/>
      <c r="B772" s="40"/>
      <c r="C772" s="96"/>
      <c r="D772" s="98"/>
      <c r="E772" s="98"/>
      <c r="F772" s="52"/>
      <c r="G772" s="54"/>
    </row>
    <row r="773" spans="1:7" ht="14.25" x14ac:dyDescent="0.2">
      <c r="A773" s="127"/>
      <c r="B773" s="44"/>
      <c r="C773" s="44"/>
      <c r="D773" s="316" t="s">
        <v>129</v>
      </c>
      <c r="E773" s="317"/>
      <c r="F773" s="45">
        <f>SUM(F767:F772)</f>
        <v>120</v>
      </c>
      <c r="G773" s="127"/>
    </row>
    <row r="774" spans="1:7" s="84" customFormat="1" ht="14.25" x14ac:dyDescent="0.2">
      <c r="A774" s="113"/>
      <c r="B774" s="78"/>
      <c r="C774" s="99"/>
      <c r="D774" s="102"/>
      <c r="E774" s="102"/>
      <c r="F774" s="100"/>
      <c r="G774" s="113"/>
    </row>
    <row r="775" spans="1:7" ht="14.25" x14ac:dyDescent="0.2">
      <c r="A775" s="48">
        <v>45</v>
      </c>
      <c r="B775" s="40" t="s">
        <v>114</v>
      </c>
      <c r="C775" s="37" t="s">
        <v>113</v>
      </c>
      <c r="D775" s="105"/>
      <c r="E775" s="105"/>
      <c r="F775" s="43"/>
      <c r="G775" s="43"/>
    </row>
    <row r="776" spans="1:7" ht="28.5" x14ac:dyDescent="0.2">
      <c r="A776" s="43"/>
      <c r="B776" s="34" t="s">
        <v>321</v>
      </c>
      <c r="C776" s="33"/>
      <c r="D776" s="116">
        <v>3</v>
      </c>
      <c r="E776" s="116">
        <v>11</v>
      </c>
      <c r="F776" s="38">
        <f>D776*E776</f>
        <v>33</v>
      </c>
      <c r="G776" s="43" t="s">
        <v>80</v>
      </c>
    </row>
    <row r="777" spans="1:7" s="204" customFormat="1" ht="28.5" x14ac:dyDescent="0.2">
      <c r="A777" s="128"/>
      <c r="B777" s="89" t="s">
        <v>212</v>
      </c>
      <c r="C777" s="201"/>
      <c r="D777" s="202">
        <v>3</v>
      </c>
      <c r="E777" s="202">
        <v>10</v>
      </c>
      <c r="F777" s="203">
        <f t="shared" ref="F777" si="99">D777*E777</f>
        <v>30</v>
      </c>
      <c r="G777" s="128" t="s">
        <v>202</v>
      </c>
    </row>
    <row r="778" spans="1:7" s="204" customFormat="1" ht="28.5" x14ac:dyDescent="0.2">
      <c r="A778" s="128"/>
      <c r="B778" s="89" t="s">
        <v>322</v>
      </c>
      <c r="C778" s="201"/>
      <c r="D778" s="202">
        <v>3</v>
      </c>
      <c r="E778" s="202">
        <v>8</v>
      </c>
      <c r="F778" s="203">
        <f t="shared" ref="F778" si="100">D778*E778</f>
        <v>24</v>
      </c>
      <c r="G778" s="128" t="s">
        <v>276</v>
      </c>
    </row>
    <row r="779" spans="1:7" s="204" customFormat="1" ht="28.5" x14ac:dyDescent="0.2">
      <c r="A779" s="128"/>
      <c r="B779" s="89" t="s">
        <v>340</v>
      </c>
      <c r="C779" s="201"/>
      <c r="D779" s="202">
        <v>3</v>
      </c>
      <c r="E779" s="202">
        <v>11</v>
      </c>
      <c r="F779" s="203">
        <f t="shared" ref="F779" si="101">D779*E779</f>
        <v>33</v>
      </c>
      <c r="G779" s="128" t="s">
        <v>331</v>
      </c>
    </row>
    <row r="780" spans="1:7" ht="14.25" x14ac:dyDescent="0.2">
      <c r="A780" s="43"/>
      <c r="B780" s="40"/>
      <c r="C780" s="96"/>
      <c r="D780" s="97"/>
      <c r="E780" s="97"/>
      <c r="F780" s="52"/>
      <c r="G780" s="54"/>
    </row>
    <row r="781" spans="1:7" ht="14.25" x14ac:dyDescent="0.2">
      <c r="A781" s="127"/>
      <c r="B781" s="44"/>
      <c r="C781" s="44"/>
      <c r="D781" s="316" t="s">
        <v>129</v>
      </c>
      <c r="E781" s="317"/>
      <c r="F781" s="45">
        <f>SUM(F775:F780)</f>
        <v>120</v>
      </c>
      <c r="G781" s="127"/>
    </row>
    <row r="782" spans="1:7" s="84" customFormat="1" ht="14.25" x14ac:dyDescent="0.2">
      <c r="A782" s="113"/>
      <c r="B782" s="78"/>
      <c r="C782" s="99"/>
      <c r="D782" s="102"/>
      <c r="E782" s="102"/>
      <c r="F782" s="100"/>
      <c r="G782" s="113"/>
    </row>
    <row r="783" spans="1:7" ht="18" x14ac:dyDescent="0.25">
      <c r="A783" s="43"/>
      <c r="B783" s="53" t="s">
        <v>34</v>
      </c>
      <c r="C783" s="30"/>
      <c r="D783" s="105"/>
      <c r="E783" s="105"/>
      <c r="F783" s="43"/>
      <c r="G783" s="43"/>
    </row>
    <row r="784" spans="1:7" ht="27.75" customHeight="1" x14ac:dyDescent="0.2">
      <c r="A784" s="43"/>
      <c r="B784" s="33" t="s">
        <v>135</v>
      </c>
      <c r="C784" s="33"/>
      <c r="D784" s="43"/>
      <c r="E784" s="43"/>
      <c r="F784" s="43"/>
      <c r="G784" s="43"/>
    </row>
    <row r="785" spans="1:7" ht="14.25" x14ac:dyDescent="0.2">
      <c r="A785" s="48">
        <v>47</v>
      </c>
      <c r="B785" s="40" t="s">
        <v>65</v>
      </c>
      <c r="C785" s="55" t="s">
        <v>116</v>
      </c>
      <c r="D785" s="43"/>
      <c r="E785" s="43"/>
      <c r="F785" s="43"/>
      <c r="G785" s="43"/>
    </row>
    <row r="786" spans="1:7" ht="57" x14ac:dyDescent="0.2">
      <c r="A786" s="43"/>
      <c r="B786" s="34" t="s">
        <v>200</v>
      </c>
      <c r="C786" s="33"/>
      <c r="D786" s="38">
        <v>82.9</v>
      </c>
      <c r="E786" s="38">
        <v>8</v>
      </c>
      <c r="F786" s="38">
        <f>D786*E786</f>
        <v>663.2</v>
      </c>
      <c r="G786" s="43"/>
    </row>
    <row r="787" spans="1:7" ht="28.5" x14ac:dyDescent="0.2">
      <c r="A787" s="43"/>
      <c r="B787" s="34" t="s">
        <v>136</v>
      </c>
      <c r="C787" s="36"/>
      <c r="D787" s="38">
        <v>40.200000000000003</v>
      </c>
      <c r="E787" s="38">
        <v>14</v>
      </c>
      <c r="F787" s="38">
        <f>D787*E787</f>
        <v>562.80000000000007</v>
      </c>
      <c r="G787" s="43"/>
    </row>
    <row r="788" spans="1:7" ht="57" x14ac:dyDescent="0.2">
      <c r="A788" s="43"/>
      <c r="B788" s="34" t="s">
        <v>201</v>
      </c>
      <c r="C788" s="33"/>
      <c r="D788" s="38">
        <v>9.1</v>
      </c>
      <c r="E788" s="38">
        <v>6</v>
      </c>
      <c r="F788" s="38">
        <f t="shared" ref="F788:F792" si="102">D788*E788</f>
        <v>54.599999999999994</v>
      </c>
      <c r="G788" s="43"/>
    </row>
    <row r="789" spans="1:7" ht="42.75" x14ac:dyDescent="0.2">
      <c r="A789" s="43"/>
      <c r="B789" s="34" t="s">
        <v>137</v>
      </c>
      <c r="C789" s="33"/>
      <c r="D789" s="38">
        <v>21.3</v>
      </c>
      <c r="E789" s="38">
        <v>10</v>
      </c>
      <c r="F789" s="38">
        <f t="shared" si="102"/>
        <v>213</v>
      </c>
      <c r="G789" s="43"/>
    </row>
    <row r="790" spans="1:7" ht="42.75" x14ac:dyDescent="0.2">
      <c r="A790" s="43"/>
      <c r="B790" s="34" t="s">
        <v>5</v>
      </c>
      <c r="C790" s="33"/>
      <c r="D790" s="38">
        <v>8.1999999999999993</v>
      </c>
      <c r="E790" s="38">
        <v>3</v>
      </c>
      <c r="F790" s="38">
        <f t="shared" si="102"/>
        <v>24.599999999999998</v>
      </c>
      <c r="G790" s="39" t="s">
        <v>1</v>
      </c>
    </row>
    <row r="791" spans="1:7" ht="42.75" x14ac:dyDescent="0.2">
      <c r="A791" s="43"/>
      <c r="B791" s="34" t="s">
        <v>6</v>
      </c>
      <c r="C791" s="33"/>
      <c r="D791" s="38">
        <v>83.4</v>
      </c>
      <c r="E791" s="38">
        <v>6</v>
      </c>
      <c r="F791" s="38">
        <f t="shared" si="102"/>
        <v>500.40000000000003</v>
      </c>
      <c r="G791" s="39" t="s">
        <v>1</v>
      </c>
    </row>
    <row r="792" spans="1:7" ht="14.25" x14ac:dyDescent="0.2">
      <c r="A792" s="43"/>
      <c r="B792" s="34" t="s">
        <v>7</v>
      </c>
      <c r="C792" s="30"/>
      <c r="D792" s="38">
        <v>44.5</v>
      </c>
      <c r="E792" s="38">
        <v>1</v>
      </c>
      <c r="F792" s="38">
        <f t="shared" si="102"/>
        <v>44.5</v>
      </c>
      <c r="G792" s="39" t="s">
        <v>1</v>
      </c>
    </row>
    <row r="793" spans="1:7" ht="28.5" x14ac:dyDescent="0.2">
      <c r="A793" s="43"/>
      <c r="B793" s="34" t="s">
        <v>30</v>
      </c>
      <c r="C793" s="30"/>
      <c r="D793" s="38">
        <f>21.3</f>
        <v>21.3</v>
      </c>
      <c r="E793" s="38">
        <v>5</v>
      </c>
      <c r="F793" s="38">
        <f>D793*E793</f>
        <v>106.5</v>
      </c>
      <c r="G793" s="39" t="s">
        <v>2</v>
      </c>
    </row>
    <row r="794" spans="1:7" ht="42.75" x14ac:dyDescent="0.2">
      <c r="A794" s="43"/>
      <c r="B794" s="34" t="s">
        <v>85</v>
      </c>
      <c r="C794" s="33"/>
      <c r="D794" s="38">
        <v>82.9</v>
      </c>
      <c r="E794" s="38">
        <v>8</v>
      </c>
      <c r="F794" s="38">
        <f t="shared" ref="F794:F797" si="103">D794*E794</f>
        <v>663.2</v>
      </c>
      <c r="G794" s="39" t="s">
        <v>80</v>
      </c>
    </row>
    <row r="795" spans="1:7" ht="28.5" x14ac:dyDescent="0.2">
      <c r="A795" s="43"/>
      <c r="B795" s="34" t="s">
        <v>86</v>
      </c>
      <c r="C795" s="30"/>
      <c r="D795" s="38">
        <v>44.5</v>
      </c>
      <c r="E795" s="38">
        <v>12</v>
      </c>
      <c r="F795" s="38">
        <f t="shared" si="103"/>
        <v>534</v>
      </c>
      <c r="G795" s="39" t="s">
        <v>80</v>
      </c>
    </row>
    <row r="796" spans="1:7" ht="42.75" x14ac:dyDescent="0.2">
      <c r="A796" s="43"/>
      <c r="B796" s="34" t="s">
        <v>87</v>
      </c>
      <c r="C796" s="33"/>
      <c r="D796" s="38">
        <v>8.1999999999999993</v>
      </c>
      <c r="E796" s="38">
        <v>13</v>
      </c>
      <c r="F796" s="38">
        <f t="shared" si="103"/>
        <v>106.6</v>
      </c>
      <c r="G796" s="39" t="s">
        <v>80</v>
      </c>
    </row>
    <row r="797" spans="1:7" ht="28.5" x14ac:dyDescent="0.2">
      <c r="A797" s="43"/>
      <c r="B797" s="34" t="s">
        <v>88</v>
      </c>
      <c r="C797" s="33"/>
      <c r="D797" s="38">
        <v>21.3</v>
      </c>
      <c r="E797" s="38">
        <v>7</v>
      </c>
      <c r="F797" s="38">
        <f t="shared" si="103"/>
        <v>149.1</v>
      </c>
      <c r="G797" s="39" t="s">
        <v>80</v>
      </c>
    </row>
    <row r="798" spans="1:7" ht="42.75" x14ac:dyDescent="0.2">
      <c r="A798" s="43"/>
      <c r="B798" s="34" t="s">
        <v>181</v>
      </c>
      <c r="C798" s="33"/>
      <c r="D798" s="38">
        <v>8.1999999999999993</v>
      </c>
      <c r="E798" s="38">
        <v>4</v>
      </c>
      <c r="F798" s="38">
        <f t="shared" ref="F798:F799" si="104">D798*E798</f>
        <v>32.799999999999997</v>
      </c>
      <c r="G798" s="39" t="s">
        <v>177</v>
      </c>
    </row>
    <row r="799" spans="1:7" ht="28.5" x14ac:dyDescent="0.2">
      <c r="A799" s="43"/>
      <c r="B799" s="34" t="s">
        <v>182</v>
      </c>
      <c r="C799" s="33"/>
      <c r="D799" s="38">
        <v>21.3</v>
      </c>
      <c r="E799" s="38">
        <v>2</v>
      </c>
      <c r="F799" s="38">
        <f t="shared" si="104"/>
        <v>42.6</v>
      </c>
      <c r="G799" s="39" t="s">
        <v>177</v>
      </c>
    </row>
    <row r="800" spans="1:7" ht="42.75" x14ac:dyDescent="0.2">
      <c r="A800" s="43"/>
      <c r="B800" s="34" t="s">
        <v>279</v>
      </c>
      <c r="C800" s="33"/>
      <c r="D800" s="38">
        <v>8.1999999999999993</v>
      </c>
      <c r="E800" s="38">
        <v>5</v>
      </c>
      <c r="F800" s="38">
        <f t="shared" ref="F800" si="105">D800*E800</f>
        <v>41</v>
      </c>
      <c r="G800" s="39" t="s">
        <v>276</v>
      </c>
    </row>
    <row r="801" spans="1:7" x14ac:dyDescent="0.2">
      <c r="A801" s="43"/>
      <c r="B801" s="30"/>
      <c r="C801" s="30"/>
      <c r="D801" s="43"/>
      <c r="E801" s="43"/>
      <c r="F801" s="38"/>
      <c r="G801" s="43"/>
    </row>
    <row r="802" spans="1:7" ht="14.25" x14ac:dyDescent="0.2">
      <c r="A802" s="127"/>
      <c r="B802" s="44"/>
      <c r="C802" s="44"/>
      <c r="D802" s="313" t="s">
        <v>129</v>
      </c>
      <c r="E802" s="314"/>
      <c r="F802" s="45">
        <f>SUM(F785:F801)</f>
        <v>3738.9</v>
      </c>
      <c r="G802" s="127"/>
    </row>
    <row r="803" spans="1:7" s="84" customFormat="1" ht="14.25" x14ac:dyDescent="0.2">
      <c r="A803" s="113"/>
      <c r="B803" s="78"/>
      <c r="C803" s="99"/>
      <c r="D803" s="102"/>
      <c r="E803" s="102"/>
      <c r="F803" s="100"/>
      <c r="G803" s="113"/>
    </row>
    <row r="804" spans="1:7" ht="15.75" x14ac:dyDescent="0.25">
      <c r="A804" s="43"/>
      <c r="B804" s="56" t="s">
        <v>35</v>
      </c>
      <c r="C804" s="106"/>
      <c r="D804" s="109"/>
      <c r="E804" s="109"/>
      <c r="F804" s="107"/>
      <c r="G804" s="43"/>
    </row>
    <row r="805" spans="1:7" ht="14.25" x14ac:dyDescent="0.2">
      <c r="A805" s="48">
        <v>47</v>
      </c>
      <c r="B805" s="40" t="s">
        <v>65</v>
      </c>
      <c r="C805" s="55" t="s">
        <v>116</v>
      </c>
      <c r="D805" s="43"/>
      <c r="E805" s="43"/>
      <c r="F805" s="43"/>
      <c r="G805" s="43"/>
    </row>
    <row r="806" spans="1:7" ht="28.5" x14ac:dyDescent="0.2">
      <c r="A806" s="43"/>
      <c r="B806" s="34" t="s">
        <v>36</v>
      </c>
      <c r="C806" s="30"/>
      <c r="D806" s="108">
        <v>82.9</v>
      </c>
      <c r="E806" s="108">
        <v>16</v>
      </c>
      <c r="F806" s="38">
        <f>D806*E806</f>
        <v>1326.4</v>
      </c>
      <c r="G806" s="39" t="s">
        <v>2</v>
      </c>
    </row>
    <row r="807" spans="1:7" ht="42.75" x14ac:dyDescent="0.2">
      <c r="A807" s="43"/>
      <c r="B807" s="34" t="s">
        <v>360</v>
      </c>
      <c r="C807" s="33"/>
      <c r="D807" s="38">
        <v>82.9</v>
      </c>
      <c r="E807" s="92">
        <v>17</v>
      </c>
      <c r="F807" s="38">
        <f t="shared" ref="F807:F810" si="106">D807*E807</f>
        <v>1409.3000000000002</v>
      </c>
      <c r="G807" s="39" t="s">
        <v>80</v>
      </c>
    </row>
    <row r="808" spans="1:7" ht="28.5" x14ac:dyDescent="0.2">
      <c r="A808" s="43"/>
      <c r="B808" s="34" t="s">
        <v>88</v>
      </c>
      <c r="C808" s="33"/>
      <c r="D808" s="38">
        <v>21.3</v>
      </c>
      <c r="E808" s="38">
        <v>7</v>
      </c>
      <c r="F808" s="92">
        <f t="shared" si="106"/>
        <v>149.1</v>
      </c>
      <c r="G808" s="39" t="s">
        <v>80</v>
      </c>
    </row>
    <row r="809" spans="1:7" ht="28.5" x14ac:dyDescent="0.2">
      <c r="A809" s="43"/>
      <c r="B809" s="34" t="s">
        <v>182</v>
      </c>
      <c r="C809" s="33"/>
      <c r="D809" s="38">
        <v>21.3</v>
      </c>
      <c r="E809" s="38">
        <v>2</v>
      </c>
      <c r="F809" s="92">
        <f t="shared" ref="F809" si="107">D809*E809</f>
        <v>42.6</v>
      </c>
      <c r="G809" s="39" t="s">
        <v>177</v>
      </c>
    </row>
    <row r="810" spans="1:7" ht="28.5" x14ac:dyDescent="0.2">
      <c r="A810" s="43"/>
      <c r="B810" s="34" t="s">
        <v>88</v>
      </c>
      <c r="C810" s="33"/>
      <c r="D810" s="38">
        <v>21.3</v>
      </c>
      <c r="E810" s="38">
        <v>7</v>
      </c>
      <c r="F810" s="92">
        <f t="shared" si="106"/>
        <v>149.1</v>
      </c>
      <c r="G810" s="39" t="s">
        <v>80</v>
      </c>
    </row>
    <row r="811" spans="1:7" ht="28.5" x14ac:dyDescent="0.2">
      <c r="A811" s="43"/>
      <c r="B811" s="34" t="s">
        <v>30</v>
      </c>
      <c r="C811" s="30"/>
      <c r="D811" s="38">
        <f>21.3</f>
        <v>21.3</v>
      </c>
      <c r="E811" s="38">
        <v>5</v>
      </c>
      <c r="F811" s="92">
        <f>D811*E811</f>
        <v>106.5</v>
      </c>
      <c r="G811" s="39" t="s">
        <v>80</v>
      </c>
    </row>
    <row r="812" spans="1:7" ht="42.75" x14ac:dyDescent="0.2">
      <c r="A812" s="43"/>
      <c r="B812" s="89" t="s">
        <v>137</v>
      </c>
      <c r="C812" s="33"/>
      <c r="D812" s="38">
        <v>21.3</v>
      </c>
      <c r="E812" s="38">
        <v>10</v>
      </c>
      <c r="F812" s="92">
        <f t="shared" ref="F812" si="108">D812*E812</f>
        <v>213</v>
      </c>
      <c r="G812" s="39" t="s">
        <v>80</v>
      </c>
    </row>
    <row r="813" spans="1:7" s="84" customFormat="1" ht="14.25" x14ac:dyDescent="0.2">
      <c r="A813" s="113"/>
      <c r="B813" s="89"/>
      <c r="C813" s="88"/>
      <c r="D813" s="90"/>
      <c r="E813" s="91"/>
      <c r="F813" s="92"/>
      <c r="G813" s="128"/>
    </row>
    <row r="814" spans="1:7" ht="14.25" x14ac:dyDescent="0.2">
      <c r="A814" s="127"/>
      <c r="B814" s="44"/>
      <c r="C814" s="44"/>
      <c r="D814" s="309" t="s">
        <v>129</v>
      </c>
      <c r="E814" s="310"/>
      <c r="F814" s="45">
        <f>SUM(F805:F813)</f>
        <v>3396</v>
      </c>
      <c r="G814" s="127"/>
    </row>
    <row r="815" spans="1:7" x14ac:dyDescent="0.2">
      <c r="A815" s="43"/>
      <c r="B815" s="30"/>
      <c r="C815" s="30"/>
      <c r="D815" s="43"/>
      <c r="E815" s="43"/>
      <c r="F815" s="43"/>
      <c r="G815" s="43"/>
    </row>
    <row r="816" spans="1:7" ht="30" customHeight="1" x14ac:dyDescent="0.2">
      <c r="A816" s="43"/>
      <c r="B816" s="34" t="s">
        <v>138</v>
      </c>
      <c r="C816" s="33"/>
      <c r="D816" s="43"/>
      <c r="E816" s="43"/>
      <c r="F816" s="43"/>
      <c r="G816" s="43"/>
    </row>
    <row r="817" spans="1:7" ht="14.25" x14ac:dyDescent="0.2">
      <c r="A817" s="48">
        <v>51</v>
      </c>
      <c r="B817" s="40" t="s">
        <v>66</v>
      </c>
      <c r="C817" s="55" t="s">
        <v>116</v>
      </c>
      <c r="D817" s="43"/>
      <c r="E817" s="43"/>
      <c r="F817" s="43"/>
      <c r="G817" s="43"/>
    </row>
    <row r="818" spans="1:7" ht="28.5" x14ac:dyDescent="0.2">
      <c r="A818" s="43"/>
      <c r="B818" s="34" t="s">
        <v>139</v>
      </c>
      <c r="C818" s="36"/>
      <c r="D818" s="38">
        <v>6.2</v>
      </c>
      <c r="E818" s="38">
        <v>14</v>
      </c>
      <c r="F818" s="38">
        <f>D818*E818</f>
        <v>86.8</v>
      </c>
      <c r="G818" s="43"/>
    </row>
    <row r="819" spans="1:7" ht="28.5" x14ac:dyDescent="0.2">
      <c r="A819" s="43"/>
      <c r="B819" s="34" t="s">
        <v>8</v>
      </c>
      <c r="C819" s="36"/>
      <c r="D819" s="38">
        <v>6.2</v>
      </c>
      <c r="E819" s="38">
        <v>7</v>
      </c>
      <c r="F819" s="38">
        <f t="shared" ref="F819:F823" si="109">D819*E819</f>
        <v>43.4</v>
      </c>
      <c r="G819" s="39" t="s">
        <v>1</v>
      </c>
    </row>
    <row r="820" spans="1:7" ht="57" x14ac:dyDescent="0.2">
      <c r="A820" s="43"/>
      <c r="B820" s="34" t="s">
        <v>31</v>
      </c>
      <c r="C820" s="36"/>
      <c r="D820" s="38">
        <v>3.3</v>
      </c>
      <c r="E820" s="38">
        <v>25</v>
      </c>
      <c r="F820" s="38">
        <f t="shared" si="109"/>
        <v>82.5</v>
      </c>
      <c r="G820" s="39" t="s">
        <v>1</v>
      </c>
    </row>
    <row r="821" spans="1:7" ht="28.5" x14ac:dyDescent="0.2">
      <c r="A821" s="43"/>
      <c r="B821" s="34" t="s">
        <v>78</v>
      </c>
      <c r="C821" s="36"/>
      <c r="D821" s="38">
        <v>6.2</v>
      </c>
      <c r="E821" s="38">
        <v>2</v>
      </c>
      <c r="F821" s="38">
        <f t="shared" ref="F821" si="110">D821*E821</f>
        <v>12.4</v>
      </c>
      <c r="G821" s="43" t="s">
        <v>2</v>
      </c>
    </row>
    <row r="822" spans="1:7" ht="28.5" x14ac:dyDescent="0.2">
      <c r="A822" s="43"/>
      <c r="B822" s="34" t="s">
        <v>32</v>
      </c>
      <c r="C822" s="30"/>
      <c r="D822" s="58">
        <v>3.3</v>
      </c>
      <c r="E822" s="58">
        <v>5</v>
      </c>
      <c r="F822" s="38">
        <f t="shared" si="109"/>
        <v>16.5</v>
      </c>
      <c r="G822" s="43" t="s">
        <v>2</v>
      </c>
    </row>
    <row r="823" spans="1:7" ht="28.5" x14ac:dyDescent="0.2">
      <c r="A823" s="43"/>
      <c r="B823" s="34" t="s">
        <v>99</v>
      </c>
      <c r="C823" s="46"/>
      <c r="D823" s="120">
        <v>0.25</v>
      </c>
      <c r="E823" s="120">
        <v>6</v>
      </c>
      <c r="F823" s="62">
        <f t="shared" si="109"/>
        <v>1.5</v>
      </c>
      <c r="G823" s="43" t="s">
        <v>80</v>
      </c>
    </row>
    <row r="824" spans="1:7" ht="28.5" x14ac:dyDescent="0.2">
      <c r="A824" s="43"/>
      <c r="B824" s="34" t="s">
        <v>98</v>
      </c>
      <c r="C824" s="46"/>
      <c r="D824" s="120">
        <v>16</v>
      </c>
      <c r="E824" s="120">
        <v>6</v>
      </c>
      <c r="F824" s="91">
        <f t="shared" ref="F824:F825" si="111">D824*E824</f>
        <v>96</v>
      </c>
      <c r="G824" s="43" t="s">
        <v>80</v>
      </c>
    </row>
    <row r="825" spans="1:7" s="84" customFormat="1" ht="28.5" x14ac:dyDescent="0.2">
      <c r="A825" s="113"/>
      <c r="B825" s="89" t="s">
        <v>183</v>
      </c>
      <c r="C825" s="99"/>
      <c r="D825" s="130">
        <v>0.25</v>
      </c>
      <c r="E825" s="130">
        <v>5</v>
      </c>
      <c r="F825" s="91">
        <f t="shared" si="111"/>
        <v>1.25</v>
      </c>
      <c r="G825" s="113" t="s">
        <v>177</v>
      </c>
    </row>
    <row r="826" spans="1:7" s="84" customFormat="1" ht="28.5" x14ac:dyDescent="0.2">
      <c r="A826" s="113"/>
      <c r="B826" s="89" t="s">
        <v>184</v>
      </c>
      <c r="C826" s="99"/>
      <c r="D826" s="130">
        <v>16</v>
      </c>
      <c r="E826" s="130">
        <v>5</v>
      </c>
      <c r="F826" s="91">
        <f t="shared" ref="F826:F828" si="112">D826*E826</f>
        <v>80</v>
      </c>
      <c r="G826" s="113" t="s">
        <v>177</v>
      </c>
    </row>
    <row r="827" spans="1:7" s="204" customFormat="1" ht="28.5" x14ac:dyDescent="0.2">
      <c r="A827" s="128"/>
      <c r="B827" s="89" t="s">
        <v>213</v>
      </c>
      <c r="C827" s="201"/>
      <c r="D827" s="202">
        <v>10.199999999999999</v>
      </c>
      <c r="E827" s="202">
        <v>10</v>
      </c>
      <c r="F827" s="203">
        <f t="shared" si="112"/>
        <v>102</v>
      </c>
      <c r="G827" s="128" t="s">
        <v>202</v>
      </c>
    </row>
    <row r="828" spans="1:7" s="204" customFormat="1" ht="42.75" x14ac:dyDescent="0.2">
      <c r="A828" s="128"/>
      <c r="B828" s="89" t="s">
        <v>207</v>
      </c>
      <c r="C828" s="201"/>
      <c r="D828" s="202">
        <v>0.25</v>
      </c>
      <c r="E828" s="202">
        <v>10</v>
      </c>
      <c r="F828" s="203">
        <f t="shared" si="112"/>
        <v>2.5</v>
      </c>
      <c r="G828" s="128" t="s">
        <v>202</v>
      </c>
    </row>
    <row r="829" spans="1:7" s="204" customFormat="1" ht="28.5" x14ac:dyDescent="0.2">
      <c r="A829" s="128"/>
      <c r="B829" s="89" t="s">
        <v>208</v>
      </c>
      <c r="C829" s="201"/>
      <c r="D829" s="202">
        <v>26.2</v>
      </c>
      <c r="E829" s="202">
        <v>10</v>
      </c>
      <c r="F829" s="203">
        <f t="shared" ref="F829" si="113">D829*E829</f>
        <v>262</v>
      </c>
      <c r="G829" s="128" t="s">
        <v>202</v>
      </c>
    </row>
    <row r="830" spans="1:7" s="204" customFormat="1" ht="28.5" x14ac:dyDescent="0.2">
      <c r="A830" s="128"/>
      <c r="B830" s="89" t="s">
        <v>367</v>
      </c>
      <c r="C830" s="201"/>
      <c r="D830" s="202">
        <v>26.2</v>
      </c>
      <c r="E830" s="202">
        <v>4</v>
      </c>
      <c r="F830" s="203">
        <f t="shared" ref="F830" si="114">D830*E830</f>
        <v>104.8</v>
      </c>
      <c r="G830" s="128" t="s">
        <v>202</v>
      </c>
    </row>
    <row r="831" spans="1:7" s="204" customFormat="1" ht="28.5" x14ac:dyDescent="0.2">
      <c r="A831" s="128"/>
      <c r="B831" s="89" t="s">
        <v>284</v>
      </c>
      <c r="C831" s="201"/>
      <c r="D831" s="202">
        <f>7.4</f>
        <v>7.4</v>
      </c>
      <c r="E831" s="202">
        <v>11</v>
      </c>
      <c r="F831" s="203">
        <f>D831*E831</f>
        <v>81.400000000000006</v>
      </c>
      <c r="G831" s="128" t="s">
        <v>276</v>
      </c>
    </row>
    <row r="832" spans="1:7" s="204" customFormat="1" ht="28.5" x14ac:dyDescent="0.2">
      <c r="A832" s="128"/>
      <c r="B832" s="89" t="s">
        <v>329</v>
      </c>
      <c r="C832" s="201"/>
      <c r="D832" s="202">
        <v>26.2</v>
      </c>
      <c r="E832" s="202">
        <v>8</v>
      </c>
      <c r="F832" s="203">
        <f t="shared" ref="F832" si="115">D832*E832</f>
        <v>209.6</v>
      </c>
      <c r="G832" s="128" t="s">
        <v>305</v>
      </c>
    </row>
    <row r="833" spans="1:7" s="204" customFormat="1" ht="28.5" x14ac:dyDescent="0.2">
      <c r="A833" s="128"/>
      <c r="B833" s="89" t="s">
        <v>323</v>
      </c>
      <c r="C833" s="201"/>
      <c r="D833" s="202">
        <f>7.4</f>
        <v>7.4</v>
      </c>
      <c r="E833" s="202">
        <v>8</v>
      </c>
      <c r="F833" s="203">
        <f>D833*E833</f>
        <v>59.2</v>
      </c>
      <c r="G833" s="128" t="s">
        <v>305</v>
      </c>
    </row>
    <row r="834" spans="1:7" s="204" customFormat="1" ht="42.75" x14ac:dyDescent="0.2">
      <c r="A834" s="128"/>
      <c r="B834" s="89" t="s">
        <v>335</v>
      </c>
      <c r="C834" s="201"/>
      <c r="D834" s="202">
        <v>26.2</v>
      </c>
      <c r="E834" s="202">
        <v>13</v>
      </c>
      <c r="F834" s="203">
        <f t="shared" ref="F834" si="116">D834*E834</f>
        <v>340.59999999999997</v>
      </c>
      <c r="G834" s="128" t="s">
        <v>331</v>
      </c>
    </row>
    <row r="835" spans="1:7" s="204" customFormat="1" ht="57" x14ac:dyDescent="0.2">
      <c r="A835" s="128"/>
      <c r="B835" s="89" t="s">
        <v>336</v>
      </c>
      <c r="C835" s="201"/>
      <c r="D835" s="202">
        <f>7.4</f>
        <v>7.4</v>
      </c>
      <c r="E835" s="202">
        <v>31</v>
      </c>
      <c r="F835" s="203">
        <f>D835*E835</f>
        <v>229.4</v>
      </c>
      <c r="G835" s="128" t="s">
        <v>331</v>
      </c>
    </row>
    <row r="836" spans="1:7" s="199" customFormat="1" ht="28.5" x14ac:dyDescent="0.2">
      <c r="A836" s="244"/>
      <c r="B836" s="79" t="s">
        <v>364</v>
      </c>
      <c r="C836" s="252"/>
      <c r="D836" s="102">
        <f>7.4</f>
        <v>7.4</v>
      </c>
      <c r="E836" s="102">
        <v>1</v>
      </c>
      <c r="F836" s="253">
        <f>D836*E836</f>
        <v>7.4</v>
      </c>
      <c r="G836" s="244" t="s">
        <v>362</v>
      </c>
    </row>
    <row r="837" spans="1:7" s="178" customFormat="1" ht="28.5" x14ac:dyDescent="0.2">
      <c r="A837" s="54"/>
      <c r="B837" s="40" t="s">
        <v>365</v>
      </c>
      <c r="C837" s="254"/>
      <c r="D837" s="41">
        <v>6.2</v>
      </c>
      <c r="E837" s="41">
        <v>7</v>
      </c>
      <c r="F837" s="41">
        <f t="shared" ref="F837:F838" si="117">D837*E837</f>
        <v>43.4</v>
      </c>
      <c r="G837" s="244" t="s">
        <v>362</v>
      </c>
    </row>
    <row r="838" spans="1:7" s="178" customFormat="1" ht="28.5" x14ac:dyDescent="0.2">
      <c r="A838" s="54"/>
      <c r="B838" s="40" t="s">
        <v>366</v>
      </c>
      <c r="C838" s="254"/>
      <c r="D838" s="41">
        <v>3.3</v>
      </c>
      <c r="E838" s="41">
        <v>2</v>
      </c>
      <c r="F838" s="41">
        <f t="shared" si="117"/>
        <v>6.6</v>
      </c>
      <c r="G838" s="244" t="s">
        <v>362</v>
      </c>
    </row>
    <row r="839" spans="1:7" ht="14.25" x14ac:dyDescent="0.2">
      <c r="A839" s="43"/>
      <c r="B839" s="40"/>
      <c r="C839" s="59"/>
      <c r="D839" s="60"/>
      <c r="E839" s="60"/>
      <c r="F839" s="52"/>
      <c r="G839" s="54"/>
    </row>
    <row r="840" spans="1:7" ht="14.25" x14ac:dyDescent="0.2">
      <c r="A840" s="127"/>
      <c r="B840" s="44"/>
      <c r="C840" s="44"/>
      <c r="D840" s="311" t="s">
        <v>129</v>
      </c>
      <c r="E840" s="312"/>
      <c r="F840" s="45">
        <f>SUM(F817:F839)</f>
        <v>1869.25</v>
      </c>
      <c r="G840" s="127"/>
    </row>
    <row r="841" spans="1:7" x14ac:dyDescent="0.2">
      <c r="A841" s="43"/>
      <c r="B841" s="30"/>
      <c r="C841" s="30"/>
      <c r="D841" s="43"/>
      <c r="E841" s="43"/>
      <c r="F841" s="43"/>
      <c r="G841" s="43"/>
    </row>
    <row r="842" spans="1:7" ht="14.25" x14ac:dyDescent="0.2">
      <c r="A842" s="48">
        <v>52</v>
      </c>
      <c r="B842" s="40" t="s">
        <v>67</v>
      </c>
      <c r="C842" s="55" t="s">
        <v>116</v>
      </c>
      <c r="D842" s="43"/>
      <c r="E842" s="43"/>
      <c r="F842" s="43"/>
      <c r="G842" s="43"/>
    </row>
    <row r="843" spans="1:7" ht="28.5" x14ac:dyDescent="0.2">
      <c r="A843" s="43"/>
      <c r="B843" s="34" t="s">
        <v>140</v>
      </c>
      <c r="C843" s="36"/>
      <c r="D843" s="38">
        <v>6.6</v>
      </c>
      <c r="E843" s="38">
        <v>14</v>
      </c>
      <c r="F843" s="38">
        <f>D843*E843</f>
        <v>92.399999999999991</v>
      </c>
      <c r="G843" s="43"/>
    </row>
    <row r="844" spans="1:7" ht="28.5" x14ac:dyDescent="0.2">
      <c r="A844" s="43"/>
      <c r="B844" s="34" t="s">
        <v>9</v>
      </c>
      <c r="C844" s="33"/>
      <c r="D844" s="38">
        <v>6.2</v>
      </c>
      <c r="E844" s="38">
        <v>7</v>
      </c>
      <c r="F844" s="38">
        <f t="shared" ref="F844" si="118">D844*E844</f>
        <v>43.4</v>
      </c>
      <c r="G844" s="39" t="s">
        <v>1</v>
      </c>
    </row>
    <row r="845" spans="1:7" ht="28.5" x14ac:dyDescent="0.2">
      <c r="A845" s="43"/>
      <c r="B845" s="34" t="s">
        <v>77</v>
      </c>
      <c r="C845" s="33"/>
      <c r="D845" s="116">
        <v>6.6</v>
      </c>
      <c r="E845" s="116">
        <v>2</v>
      </c>
      <c r="F845" s="38">
        <f t="shared" ref="F845:F846" si="119">D845*E845</f>
        <v>13.2</v>
      </c>
      <c r="G845" s="39" t="s">
        <v>2</v>
      </c>
    </row>
    <row r="846" spans="1:7" ht="28.5" x14ac:dyDescent="0.2">
      <c r="A846" s="43"/>
      <c r="B846" s="34" t="s">
        <v>100</v>
      </c>
      <c r="C846" s="46"/>
      <c r="D846" s="120">
        <v>8.9</v>
      </c>
      <c r="E846" s="120">
        <v>6</v>
      </c>
      <c r="F846" s="62">
        <f t="shared" si="119"/>
        <v>53.400000000000006</v>
      </c>
      <c r="G846" s="43" t="s">
        <v>80</v>
      </c>
    </row>
    <row r="847" spans="1:7" ht="28.5" x14ac:dyDescent="0.2">
      <c r="A847" s="43"/>
      <c r="B847" s="34" t="s">
        <v>185</v>
      </c>
      <c r="C847" s="129"/>
      <c r="D847" s="120">
        <v>8.9</v>
      </c>
      <c r="E847" s="120">
        <v>5</v>
      </c>
      <c r="F847" s="62">
        <f t="shared" ref="F847:F848" si="120">D847*E847</f>
        <v>44.5</v>
      </c>
      <c r="G847" s="43" t="s">
        <v>177</v>
      </c>
    </row>
    <row r="848" spans="1:7" s="204" customFormat="1" ht="42.75" x14ac:dyDescent="0.2">
      <c r="A848" s="128"/>
      <c r="B848" s="89" t="s">
        <v>206</v>
      </c>
      <c r="C848" s="201"/>
      <c r="D848" s="202">
        <v>8.9</v>
      </c>
      <c r="E848" s="202">
        <v>10</v>
      </c>
      <c r="F848" s="203">
        <f t="shared" si="120"/>
        <v>89</v>
      </c>
      <c r="G848" s="128" t="s">
        <v>202</v>
      </c>
    </row>
    <row r="849" spans="1:7" s="204" customFormat="1" ht="28.5" x14ac:dyDescent="0.2">
      <c r="A849" s="128"/>
      <c r="B849" s="89" t="s">
        <v>324</v>
      </c>
      <c r="C849" s="201"/>
      <c r="D849" s="202">
        <v>8.9</v>
      </c>
      <c r="E849" s="202">
        <v>8</v>
      </c>
      <c r="F849" s="203">
        <f t="shared" ref="F849" si="121">D849*E849</f>
        <v>71.2</v>
      </c>
      <c r="G849" s="128" t="s">
        <v>305</v>
      </c>
    </row>
    <row r="850" spans="1:7" s="204" customFormat="1" ht="28.5" x14ac:dyDescent="0.2">
      <c r="A850" s="128"/>
      <c r="B850" s="89" t="s">
        <v>333</v>
      </c>
      <c r="C850" s="201"/>
      <c r="D850" s="202">
        <v>8.9</v>
      </c>
      <c r="E850" s="202">
        <v>8</v>
      </c>
      <c r="F850" s="203">
        <f t="shared" ref="F850" si="122">D850*E850</f>
        <v>71.2</v>
      </c>
      <c r="G850" s="128" t="s">
        <v>331</v>
      </c>
    </row>
    <row r="851" spans="1:7" x14ac:dyDescent="0.2">
      <c r="A851" s="43"/>
      <c r="B851" s="30"/>
      <c r="C851" s="30"/>
      <c r="D851" s="105"/>
      <c r="E851" s="105"/>
      <c r="F851" s="38">
        <v>17.8</v>
      </c>
      <c r="G851" s="43"/>
    </row>
    <row r="852" spans="1:7" ht="14.25" x14ac:dyDescent="0.2">
      <c r="A852" s="127"/>
      <c r="B852" s="44"/>
      <c r="C852" s="44"/>
      <c r="D852" s="309" t="s">
        <v>129</v>
      </c>
      <c r="E852" s="310"/>
      <c r="F852" s="45">
        <f>SUM(F842:F851)</f>
        <v>496.09999999999997</v>
      </c>
      <c r="G852" s="127"/>
    </row>
    <row r="853" spans="1:7" x14ac:dyDescent="0.2">
      <c r="A853" s="43"/>
      <c r="B853" s="30"/>
      <c r="C853" s="30"/>
      <c r="D853" s="43"/>
      <c r="E853" s="43"/>
      <c r="F853" s="43"/>
      <c r="G853" s="43"/>
    </row>
    <row r="854" spans="1:7" ht="14.25" x14ac:dyDescent="0.2">
      <c r="A854" s="48">
        <v>53</v>
      </c>
      <c r="B854" s="40" t="s">
        <v>68</v>
      </c>
      <c r="C854" s="55" t="s">
        <v>116</v>
      </c>
      <c r="D854" s="43"/>
      <c r="E854" s="43"/>
      <c r="F854" s="43"/>
      <c r="G854" s="43"/>
    </row>
    <row r="855" spans="1:7" ht="28.5" customHeight="1" x14ac:dyDescent="0.2">
      <c r="A855" s="43"/>
      <c r="B855" s="34" t="s">
        <v>141</v>
      </c>
      <c r="C855" s="33"/>
      <c r="D855" s="38">
        <v>6.3</v>
      </c>
      <c r="E855" s="38">
        <v>15</v>
      </c>
      <c r="F855" s="38">
        <f>D855*E855</f>
        <v>94.5</v>
      </c>
      <c r="G855" s="43"/>
    </row>
    <row r="856" spans="1:7" ht="28.5" customHeight="1" x14ac:dyDescent="0.2">
      <c r="A856" s="43"/>
      <c r="B856" s="34" t="s">
        <v>142</v>
      </c>
      <c r="C856" s="33"/>
      <c r="D856" s="38">
        <v>6.3</v>
      </c>
      <c r="E856" s="38">
        <v>16</v>
      </c>
      <c r="F856" s="38">
        <f t="shared" ref="F856:F860" si="123">D856*E856</f>
        <v>100.8</v>
      </c>
      <c r="G856" s="43"/>
    </row>
    <row r="857" spans="1:7" ht="28.5" x14ac:dyDescent="0.2">
      <c r="A857" s="43"/>
      <c r="B857" s="34" t="s">
        <v>10</v>
      </c>
      <c r="C857" s="33"/>
      <c r="D857" s="38">
        <v>6.4</v>
      </c>
      <c r="E857" s="38">
        <v>6</v>
      </c>
      <c r="F857" s="38">
        <f t="shared" si="123"/>
        <v>38.400000000000006</v>
      </c>
      <c r="G857" s="39" t="s">
        <v>1</v>
      </c>
    </row>
    <row r="858" spans="1:7" ht="14.25" x14ac:dyDescent="0.2">
      <c r="A858" s="43"/>
      <c r="B858" s="57" t="s">
        <v>33</v>
      </c>
      <c r="C858" s="36"/>
      <c r="D858" s="58">
        <v>6.3</v>
      </c>
      <c r="E858" s="58">
        <v>1</v>
      </c>
      <c r="F858" s="38">
        <f t="shared" si="123"/>
        <v>6.3</v>
      </c>
      <c r="G858" s="43" t="s">
        <v>2</v>
      </c>
    </row>
    <row r="859" spans="1:7" ht="28.5" x14ac:dyDescent="0.2">
      <c r="A859" s="43"/>
      <c r="B859" s="34" t="s">
        <v>102</v>
      </c>
      <c r="C859" s="46"/>
      <c r="D859" s="202">
        <f>20.45</f>
        <v>20.45</v>
      </c>
      <c r="E859" s="120">
        <v>6</v>
      </c>
      <c r="F859" s="62">
        <f t="shared" si="123"/>
        <v>122.69999999999999</v>
      </c>
      <c r="G859" s="43" t="s">
        <v>80</v>
      </c>
    </row>
    <row r="860" spans="1:7" ht="28.5" x14ac:dyDescent="0.2">
      <c r="A860" s="43"/>
      <c r="B860" s="34" t="s">
        <v>101</v>
      </c>
      <c r="C860" s="121"/>
      <c r="D860" s="232">
        <f>10.37</f>
        <v>10.37</v>
      </c>
      <c r="E860" s="122">
        <v>6</v>
      </c>
      <c r="F860" s="62">
        <f t="shared" si="123"/>
        <v>62.22</v>
      </c>
      <c r="G860" s="43" t="s">
        <v>80</v>
      </c>
    </row>
    <row r="861" spans="1:7" ht="28.5" x14ac:dyDescent="0.2">
      <c r="A861" s="43"/>
      <c r="B861" s="34" t="s">
        <v>186</v>
      </c>
      <c r="C861" s="129"/>
      <c r="D861" s="202">
        <f>20.45</f>
        <v>20.45</v>
      </c>
      <c r="E861" s="120">
        <v>5</v>
      </c>
      <c r="F861" s="62">
        <f t="shared" ref="F861:F863" si="124">D861*E861</f>
        <v>102.25</v>
      </c>
      <c r="G861" s="43" t="s">
        <v>177</v>
      </c>
    </row>
    <row r="862" spans="1:7" ht="28.5" x14ac:dyDescent="0.2">
      <c r="A862" s="43"/>
      <c r="B862" s="34" t="s">
        <v>187</v>
      </c>
      <c r="C862" s="121"/>
      <c r="D862" s="232">
        <f>10.37</f>
        <v>10.37</v>
      </c>
      <c r="E862" s="122">
        <v>5</v>
      </c>
      <c r="F862" s="62">
        <f t="shared" si="124"/>
        <v>51.849999999999994</v>
      </c>
      <c r="G862" s="43" t="s">
        <v>177</v>
      </c>
    </row>
    <row r="863" spans="1:7" s="204" customFormat="1" ht="42.75" x14ac:dyDescent="0.2">
      <c r="A863" s="128"/>
      <c r="B863" s="89" t="s">
        <v>204</v>
      </c>
      <c r="C863" s="201"/>
      <c r="D863" s="202">
        <f>20.45</f>
        <v>20.45</v>
      </c>
      <c r="E863" s="202">
        <v>10</v>
      </c>
      <c r="F863" s="203">
        <f t="shared" si="124"/>
        <v>204.5</v>
      </c>
      <c r="G863" s="128" t="s">
        <v>202</v>
      </c>
    </row>
    <row r="864" spans="1:7" s="204" customFormat="1" ht="28.5" x14ac:dyDescent="0.2">
      <c r="A864" s="128"/>
      <c r="B864" s="89" t="s">
        <v>205</v>
      </c>
      <c r="C864" s="201"/>
      <c r="D864" s="232">
        <f>10.37</f>
        <v>10.37</v>
      </c>
      <c r="E864" s="202">
        <v>10</v>
      </c>
      <c r="F864" s="203">
        <f t="shared" ref="F864" si="125">D864*E864</f>
        <v>103.69999999999999</v>
      </c>
      <c r="G864" s="128" t="s">
        <v>202</v>
      </c>
    </row>
    <row r="865" spans="1:7" s="204" customFormat="1" ht="28.5" x14ac:dyDescent="0.2">
      <c r="A865" s="128"/>
      <c r="B865" s="89" t="s">
        <v>325</v>
      </c>
      <c r="C865" s="201"/>
      <c r="D865" s="202">
        <f>20.45</f>
        <v>20.45</v>
      </c>
      <c r="E865" s="202">
        <v>8</v>
      </c>
      <c r="F865" s="203">
        <f>D865*E865</f>
        <v>163.6</v>
      </c>
      <c r="G865" s="128" t="s">
        <v>305</v>
      </c>
    </row>
    <row r="866" spans="1:7" s="229" customFormat="1" ht="28.5" x14ac:dyDescent="0.2">
      <c r="A866" s="39"/>
      <c r="B866" s="34" t="s">
        <v>326</v>
      </c>
      <c r="C866" s="231"/>
      <c r="D866" s="232">
        <f>10.37</f>
        <v>10.37</v>
      </c>
      <c r="E866" s="232">
        <v>8</v>
      </c>
      <c r="F866" s="233">
        <f t="shared" ref="F866" si="126">D866*E866</f>
        <v>82.96</v>
      </c>
      <c r="G866" s="128" t="s">
        <v>305</v>
      </c>
    </row>
    <row r="867" spans="1:7" s="229" customFormat="1" ht="28.5" x14ac:dyDescent="0.2">
      <c r="A867" s="39"/>
      <c r="B867" s="34" t="s">
        <v>332</v>
      </c>
      <c r="C867" s="231"/>
      <c r="D867" s="232">
        <f>20.45</f>
        <v>20.45</v>
      </c>
      <c r="E867" s="232">
        <v>6</v>
      </c>
      <c r="F867" s="233">
        <f t="shared" ref="F867:F868" si="127">D867*E867</f>
        <v>122.69999999999999</v>
      </c>
      <c r="G867" s="128" t="s">
        <v>331</v>
      </c>
    </row>
    <row r="868" spans="1:7" s="229" customFormat="1" ht="42.75" x14ac:dyDescent="0.2">
      <c r="A868" s="39"/>
      <c r="B868" s="34" t="s">
        <v>334</v>
      </c>
      <c r="C868" s="231"/>
      <c r="D868" s="232">
        <f>10.37</f>
        <v>10.37</v>
      </c>
      <c r="E868" s="232">
        <v>13</v>
      </c>
      <c r="F868" s="233">
        <f t="shared" si="127"/>
        <v>134.81</v>
      </c>
      <c r="G868" s="128" t="s">
        <v>331</v>
      </c>
    </row>
    <row r="869" spans="1:7" ht="14.25" x14ac:dyDescent="0.2">
      <c r="A869" s="43"/>
      <c r="B869" s="93"/>
      <c r="C869" s="95"/>
      <c r="D869" s="60"/>
      <c r="E869" s="60"/>
      <c r="F869" s="52">
        <v>116</v>
      </c>
      <c r="G869" s="54"/>
    </row>
    <row r="870" spans="1:7" ht="14.25" x14ac:dyDescent="0.2">
      <c r="A870" s="127"/>
      <c r="B870" s="44"/>
      <c r="C870" s="94"/>
      <c r="D870" s="311" t="s">
        <v>129</v>
      </c>
      <c r="E870" s="312"/>
      <c r="F870" s="45">
        <f>SUM(F854:F869)</f>
        <v>1507.29</v>
      </c>
      <c r="G870" s="127"/>
    </row>
    <row r="871" spans="1:7" x14ac:dyDescent="0.2">
      <c r="A871" s="43"/>
      <c r="B871" s="30"/>
      <c r="C871" s="30"/>
      <c r="D871" s="43"/>
      <c r="E871" s="43"/>
      <c r="F871" s="43"/>
      <c r="G871" s="43"/>
    </row>
    <row r="872" spans="1:7" ht="14.25" x14ac:dyDescent="0.2">
      <c r="A872" s="150">
        <v>54</v>
      </c>
      <c r="B872" s="40" t="s">
        <v>114</v>
      </c>
      <c r="C872" s="35" t="s">
        <v>116</v>
      </c>
      <c r="D872" s="58"/>
      <c r="E872" s="58"/>
      <c r="F872" s="43"/>
      <c r="G872" s="43"/>
    </row>
    <row r="873" spans="1:7" ht="28.5" x14ac:dyDescent="0.2">
      <c r="A873" s="43"/>
      <c r="B873" s="89" t="s">
        <v>115</v>
      </c>
      <c r="C873" s="46"/>
      <c r="D873" s="120">
        <v>25.82</v>
      </c>
      <c r="E873" s="120">
        <v>6</v>
      </c>
      <c r="F873" s="62">
        <f t="shared" ref="F873" si="128">D873*E873</f>
        <v>154.92000000000002</v>
      </c>
      <c r="G873" s="43" t="s">
        <v>80</v>
      </c>
    </row>
    <row r="874" spans="1:7" s="84" customFormat="1" ht="42.75" x14ac:dyDescent="0.2">
      <c r="A874" s="113"/>
      <c r="B874" s="89" t="s">
        <v>189</v>
      </c>
      <c r="C874" s="99"/>
      <c r="D874" s="130">
        <v>6.2</v>
      </c>
      <c r="E874" s="130">
        <v>6</v>
      </c>
      <c r="F874" s="91">
        <f t="shared" ref="F874" si="129">D874*E874</f>
        <v>37.200000000000003</v>
      </c>
      <c r="G874" s="113" t="s">
        <v>177</v>
      </c>
    </row>
    <row r="875" spans="1:7" s="84" customFormat="1" ht="28.5" x14ac:dyDescent="0.2">
      <c r="A875" s="113"/>
      <c r="B875" s="89" t="s">
        <v>188</v>
      </c>
      <c r="C875" s="99"/>
      <c r="D875" s="130">
        <v>32.74</v>
      </c>
      <c r="E875" s="130">
        <v>5</v>
      </c>
      <c r="F875" s="91">
        <f t="shared" ref="F875" si="130">D875*E875</f>
        <v>163.70000000000002</v>
      </c>
      <c r="G875" s="113" t="s">
        <v>177</v>
      </c>
    </row>
    <row r="876" spans="1:7" s="204" customFormat="1" ht="42.75" x14ac:dyDescent="0.2">
      <c r="A876" s="128"/>
      <c r="B876" s="89" t="s">
        <v>203</v>
      </c>
      <c r="C876" s="201"/>
      <c r="D876" s="202">
        <v>32.74</v>
      </c>
      <c r="E876" s="202">
        <v>10</v>
      </c>
      <c r="F876" s="203">
        <f t="shared" ref="F876" si="131">D876*E876</f>
        <v>327.40000000000003</v>
      </c>
      <c r="G876" s="128" t="s">
        <v>202</v>
      </c>
    </row>
    <row r="877" spans="1:7" s="204" customFormat="1" ht="28.5" x14ac:dyDescent="0.2">
      <c r="A877" s="128"/>
      <c r="B877" s="89" t="s">
        <v>327</v>
      </c>
      <c r="C877" s="201"/>
      <c r="D877" s="202">
        <v>32.74</v>
      </c>
      <c r="E877" s="202">
        <v>8</v>
      </c>
      <c r="F877" s="203">
        <f t="shared" ref="F877" si="132">D877*E877</f>
        <v>261.92</v>
      </c>
      <c r="G877" s="128" t="s">
        <v>305</v>
      </c>
    </row>
    <row r="878" spans="1:7" s="204" customFormat="1" ht="28.5" x14ac:dyDescent="0.2">
      <c r="A878" s="128"/>
      <c r="B878" s="89" t="s">
        <v>330</v>
      </c>
      <c r="C878" s="201"/>
      <c r="D878" s="202">
        <v>32.74</v>
      </c>
      <c r="E878" s="202">
        <v>6</v>
      </c>
      <c r="F878" s="203">
        <f t="shared" ref="F878" si="133">D878*E878</f>
        <v>196.44</v>
      </c>
      <c r="G878" s="39" t="s">
        <v>331</v>
      </c>
    </row>
    <row r="879" spans="1:7" s="84" customFormat="1" ht="14.25" x14ac:dyDescent="0.2">
      <c r="A879" s="113"/>
      <c r="B879" s="79"/>
      <c r="C879" s="80"/>
      <c r="D879" s="81"/>
      <c r="E879" s="81"/>
      <c r="F879" s="82">
        <v>130.96</v>
      </c>
      <c r="G879" s="83"/>
    </row>
    <row r="880" spans="1:7" ht="14.25" x14ac:dyDescent="0.2">
      <c r="A880" s="127"/>
      <c r="B880" s="44"/>
      <c r="C880" s="44"/>
      <c r="D880" s="316" t="s">
        <v>129</v>
      </c>
      <c r="E880" s="317"/>
      <c r="F880" s="45">
        <f>SUM(F872:F879)</f>
        <v>1272.5400000000002</v>
      </c>
      <c r="G880" s="127"/>
    </row>
    <row r="881" spans="1:7" s="84" customFormat="1" ht="14.25" x14ac:dyDescent="0.2">
      <c r="A881" s="113"/>
      <c r="B881" s="78"/>
      <c r="C881" s="99"/>
      <c r="D881" s="102"/>
      <c r="E881" s="102"/>
      <c r="F881" s="100"/>
      <c r="G881" s="113"/>
    </row>
    <row r="882" spans="1:7" ht="14.25" x14ac:dyDescent="0.2">
      <c r="A882" s="61"/>
      <c r="B882" s="32" t="s">
        <v>69</v>
      </c>
      <c r="C882" s="31"/>
      <c r="D882" s="111"/>
      <c r="E882" s="111"/>
      <c r="F882" s="61"/>
      <c r="G882" s="61"/>
    </row>
    <row r="883" spans="1:7" s="84" customFormat="1" ht="14.25" x14ac:dyDescent="0.2">
      <c r="A883" s="113"/>
      <c r="B883" s="79"/>
      <c r="C883" s="78"/>
      <c r="D883" s="112"/>
      <c r="E883" s="112"/>
      <c r="F883" s="113"/>
      <c r="G883" s="113"/>
    </row>
    <row r="884" spans="1:7" ht="30" customHeight="1" x14ac:dyDescent="0.2">
      <c r="A884" s="48">
        <v>77</v>
      </c>
      <c r="B884" s="33" t="s">
        <v>143</v>
      </c>
      <c r="C884" s="35" t="s">
        <v>116</v>
      </c>
      <c r="D884" s="43"/>
      <c r="E884" s="43"/>
      <c r="F884" s="43"/>
      <c r="G884" s="43"/>
    </row>
    <row r="885" spans="1:7" ht="42.75" x14ac:dyDescent="0.2">
      <c r="A885" s="43"/>
      <c r="B885" s="34" t="s">
        <v>74</v>
      </c>
      <c r="C885" s="33"/>
      <c r="D885" s="38">
        <v>28</v>
      </c>
      <c r="E885" s="38">
        <v>14</v>
      </c>
      <c r="F885" s="38">
        <f>D885*E885</f>
        <v>392</v>
      </c>
      <c r="G885" s="43"/>
    </row>
    <row r="886" spans="1:7" ht="42.75" x14ac:dyDescent="0.2">
      <c r="A886" s="43"/>
      <c r="B886" s="34" t="s">
        <v>144</v>
      </c>
      <c r="C886" s="33"/>
      <c r="D886" s="38">
        <v>14</v>
      </c>
      <c r="E886" s="38">
        <v>16</v>
      </c>
      <c r="F886" s="38">
        <f t="shared" ref="F886:F895" si="134">D886*E886</f>
        <v>224</v>
      </c>
      <c r="G886" s="43"/>
    </row>
    <row r="887" spans="1:7" ht="28.5" x14ac:dyDescent="0.2">
      <c r="A887" s="43"/>
      <c r="B887" s="34" t="s">
        <v>145</v>
      </c>
      <c r="C887" s="33"/>
      <c r="D887" s="38">
        <v>20.3</v>
      </c>
      <c r="E887" s="38">
        <v>8</v>
      </c>
      <c r="F887" s="38">
        <f t="shared" si="134"/>
        <v>162.4</v>
      </c>
      <c r="G887" s="43"/>
    </row>
    <row r="888" spans="1:7" ht="28.5" x14ac:dyDescent="0.2">
      <c r="A888" s="43"/>
      <c r="B888" s="34" t="s">
        <v>146</v>
      </c>
      <c r="C888" s="36"/>
      <c r="D888" s="38">
        <v>51.5</v>
      </c>
      <c r="E888" s="38">
        <v>11</v>
      </c>
      <c r="F888" s="38">
        <f t="shared" si="134"/>
        <v>566.5</v>
      </c>
      <c r="G888" s="43"/>
    </row>
    <row r="889" spans="1:7" ht="28.5" x14ac:dyDescent="0.2">
      <c r="A889" s="43"/>
      <c r="B889" s="34" t="s">
        <v>11</v>
      </c>
      <c r="C889" s="36"/>
      <c r="D889" s="38">
        <v>28.5</v>
      </c>
      <c r="E889" s="38">
        <v>6</v>
      </c>
      <c r="F889" s="38">
        <f t="shared" si="134"/>
        <v>171</v>
      </c>
      <c r="G889" s="39" t="s">
        <v>1</v>
      </c>
    </row>
    <row r="890" spans="1:7" ht="28.5" x14ac:dyDescent="0.2">
      <c r="A890" s="43"/>
      <c r="B890" s="34" t="s">
        <v>12</v>
      </c>
      <c r="C890" s="36"/>
      <c r="D890" s="38">
        <v>14.5</v>
      </c>
      <c r="E890" s="38">
        <v>6</v>
      </c>
      <c r="F890" s="38">
        <f t="shared" si="134"/>
        <v>87</v>
      </c>
      <c r="G890" s="39" t="s">
        <v>1</v>
      </c>
    </row>
    <row r="891" spans="1:7" ht="28.5" x14ac:dyDescent="0.2">
      <c r="A891" s="43"/>
      <c r="B891" s="34" t="s">
        <v>13</v>
      </c>
      <c r="C891" s="36"/>
      <c r="D891" s="38">
        <v>51</v>
      </c>
      <c r="E891" s="38">
        <v>8</v>
      </c>
      <c r="F891" s="38">
        <f t="shared" si="134"/>
        <v>408</v>
      </c>
      <c r="G891" s="39" t="s">
        <v>1</v>
      </c>
    </row>
    <row r="892" spans="1:7" ht="28.5" x14ac:dyDescent="0.2">
      <c r="A892" s="43"/>
      <c r="B892" s="34" t="s">
        <v>79</v>
      </c>
      <c r="C892" s="36"/>
      <c r="D892" s="116">
        <v>51.5</v>
      </c>
      <c r="E892" s="116">
        <v>2</v>
      </c>
      <c r="F892" s="38">
        <f t="shared" ref="F892" si="135">D892*E892</f>
        <v>103</v>
      </c>
      <c r="G892" s="39" t="s">
        <v>2</v>
      </c>
    </row>
    <row r="893" spans="1:7" ht="14.25" x14ac:dyDescent="0.2">
      <c r="A893" s="43"/>
      <c r="B893" s="34" t="s">
        <v>75</v>
      </c>
      <c r="C893" s="114"/>
      <c r="D893" s="117">
        <f>28.5+14.5</f>
        <v>43</v>
      </c>
      <c r="E893" s="117">
        <v>2</v>
      </c>
      <c r="F893" s="62">
        <f t="shared" si="134"/>
        <v>86</v>
      </c>
      <c r="G893" s="39" t="s">
        <v>2</v>
      </c>
    </row>
    <row r="894" spans="1:7" ht="28.5" x14ac:dyDescent="0.2">
      <c r="A894" s="43"/>
      <c r="B894" s="34" t="s">
        <v>18</v>
      </c>
      <c r="C894" s="115"/>
      <c r="D894" s="117">
        <f>20.3</f>
        <v>20.3</v>
      </c>
      <c r="E894" s="117">
        <v>5</v>
      </c>
      <c r="F894" s="62">
        <f t="shared" si="134"/>
        <v>101.5</v>
      </c>
      <c r="G894" s="39" t="s">
        <v>2</v>
      </c>
    </row>
    <row r="895" spans="1:7" ht="14.25" x14ac:dyDescent="0.2">
      <c r="A895" s="43"/>
      <c r="B895" s="34" t="s">
        <v>89</v>
      </c>
      <c r="C895" s="115"/>
      <c r="D895" s="117">
        <f>20.3</f>
        <v>20.3</v>
      </c>
      <c r="E895" s="117">
        <v>2</v>
      </c>
      <c r="F895" s="62">
        <f t="shared" si="134"/>
        <v>40.6</v>
      </c>
      <c r="G895" s="39" t="s">
        <v>80</v>
      </c>
    </row>
    <row r="896" spans="1:7" ht="28.5" x14ac:dyDescent="0.2">
      <c r="A896" s="43"/>
      <c r="B896" s="34" t="s">
        <v>190</v>
      </c>
      <c r="C896" s="115"/>
      <c r="D896" s="117">
        <f>20.3</f>
        <v>20.3</v>
      </c>
      <c r="E896" s="117">
        <v>6</v>
      </c>
      <c r="F896" s="62">
        <f t="shared" ref="F896" si="136">D896*E896</f>
        <v>121.80000000000001</v>
      </c>
      <c r="G896" s="39" t="s">
        <v>177</v>
      </c>
    </row>
    <row r="897" spans="1:13" s="229" customFormat="1" ht="42.75" x14ac:dyDescent="0.2">
      <c r="A897" s="39"/>
      <c r="B897" s="34" t="s">
        <v>283</v>
      </c>
      <c r="C897" s="227"/>
      <c r="D897" s="228">
        <v>24.4</v>
      </c>
      <c r="E897" s="228">
        <v>4</v>
      </c>
      <c r="F897" s="228">
        <f>D897*E897</f>
        <v>97.6</v>
      </c>
      <c r="G897" s="39" t="s">
        <v>276</v>
      </c>
    </row>
    <row r="898" spans="1:13" s="229" customFormat="1" ht="28.5" x14ac:dyDescent="0.2">
      <c r="A898" s="39"/>
      <c r="B898" s="34" t="s">
        <v>309</v>
      </c>
      <c r="C898" s="239"/>
      <c r="D898" s="237">
        <f>20.3</f>
        <v>20.3</v>
      </c>
      <c r="E898" s="237">
        <v>11</v>
      </c>
      <c r="F898" s="233">
        <f t="shared" ref="F898" si="137">D898*E898</f>
        <v>223.3</v>
      </c>
      <c r="G898" s="39" t="s">
        <v>305</v>
      </c>
    </row>
    <row r="899" spans="1:13" x14ac:dyDescent="0.2">
      <c r="A899" s="43"/>
      <c r="B899" s="30"/>
      <c r="C899" s="30"/>
      <c r="D899" s="105"/>
      <c r="E899" s="105"/>
      <c r="F899" s="38"/>
      <c r="G899" s="43"/>
    </row>
    <row r="900" spans="1:13" ht="14.25" x14ac:dyDescent="0.2">
      <c r="A900" s="127"/>
      <c r="B900" s="44"/>
      <c r="C900" s="44"/>
      <c r="D900" s="309" t="s">
        <v>129</v>
      </c>
      <c r="E900" s="310"/>
      <c r="F900" s="45">
        <f>SUM(F884:F899)</f>
        <v>2784.7000000000003</v>
      </c>
      <c r="G900" s="127"/>
    </row>
    <row r="901" spans="1:13" x14ac:dyDescent="0.2">
      <c r="A901" s="120"/>
      <c r="B901" s="118"/>
      <c r="C901" s="47"/>
      <c r="D901" s="43"/>
      <c r="E901" s="43"/>
      <c r="F901" s="43"/>
      <c r="G901" s="43"/>
    </row>
    <row r="902" spans="1:13" ht="36" customHeight="1" x14ac:dyDescent="0.2">
      <c r="A902" s="48">
        <v>77</v>
      </c>
      <c r="B902" s="34" t="s">
        <v>103</v>
      </c>
      <c r="C902" s="35" t="s">
        <v>104</v>
      </c>
      <c r="D902" s="43"/>
      <c r="E902" s="43"/>
      <c r="F902" s="43"/>
      <c r="G902" s="43"/>
    </row>
    <row r="903" spans="1:13" ht="14.25" x14ac:dyDescent="0.2">
      <c r="A903" s="43"/>
      <c r="B903" s="34" t="s">
        <v>105</v>
      </c>
      <c r="C903" s="33"/>
      <c r="D903" s="38">
        <v>3000</v>
      </c>
      <c r="E903" s="38">
        <v>6</v>
      </c>
      <c r="F903" s="38">
        <f t="shared" ref="F903:F908" si="138">D903*E903</f>
        <v>18000</v>
      </c>
      <c r="G903" s="39" t="s">
        <v>80</v>
      </c>
    </row>
    <row r="904" spans="1:13" ht="14.25" x14ac:dyDescent="0.2">
      <c r="A904" s="151"/>
      <c r="B904" s="34" t="s">
        <v>106</v>
      </c>
      <c r="C904" s="123"/>
      <c r="D904" s="116">
        <v>1000</v>
      </c>
      <c r="E904" s="116">
        <v>6</v>
      </c>
      <c r="F904" s="38">
        <f t="shared" si="138"/>
        <v>6000</v>
      </c>
      <c r="G904" s="39" t="s">
        <v>80</v>
      </c>
      <c r="H904" s="63"/>
      <c r="I904" s="63"/>
      <c r="J904" s="63"/>
      <c r="K904" s="63"/>
      <c r="L904" s="63"/>
      <c r="M904" s="64"/>
    </row>
    <row r="905" spans="1:13" ht="14.25" x14ac:dyDescent="0.2">
      <c r="A905" s="43"/>
      <c r="B905" s="34" t="s">
        <v>191</v>
      </c>
      <c r="C905" s="33"/>
      <c r="D905" s="38">
        <v>3000</v>
      </c>
      <c r="E905" s="38">
        <v>5</v>
      </c>
      <c r="F905" s="38">
        <f t="shared" si="138"/>
        <v>15000</v>
      </c>
      <c r="G905" s="39" t="s">
        <v>177</v>
      </c>
    </row>
    <row r="906" spans="1:13" ht="14.25" x14ac:dyDescent="0.2">
      <c r="A906" s="151"/>
      <c r="B906" s="34" t="s">
        <v>192</v>
      </c>
      <c r="C906" s="123"/>
      <c r="D906" s="116">
        <v>1000</v>
      </c>
      <c r="E906" s="116">
        <v>5</v>
      </c>
      <c r="F906" s="38">
        <f t="shared" si="138"/>
        <v>5000</v>
      </c>
      <c r="G906" s="39" t="s">
        <v>177</v>
      </c>
      <c r="H906" s="63"/>
      <c r="I906" s="63"/>
      <c r="J906" s="63"/>
      <c r="K906" s="63"/>
      <c r="L906" s="63"/>
      <c r="M906" s="64"/>
    </row>
    <row r="907" spans="1:13" s="204" customFormat="1" ht="28.5" x14ac:dyDescent="0.2">
      <c r="A907" s="128"/>
      <c r="B907" s="89" t="s">
        <v>214</v>
      </c>
      <c r="C907" s="205"/>
      <c r="D907" s="207">
        <v>3000</v>
      </c>
      <c r="E907" s="207">
        <v>10</v>
      </c>
      <c r="F907" s="207">
        <f t="shared" si="138"/>
        <v>30000</v>
      </c>
      <c r="G907" s="128" t="s">
        <v>202</v>
      </c>
    </row>
    <row r="908" spans="1:13" s="204" customFormat="1" ht="28.5" x14ac:dyDescent="0.2">
      <c r="A908" s="209"/>
      <c r="B908" s="89" t="s">
        <v>215</v>
      </c>
      <c r="C908" s="210"/>
      <c r="D908" s="206">
        <v>1000</v>
      </c>
      <c r="E908" s="206">
        <v>10</v>
      </c>
      <c r="F908" s="207">
        <f t="shared" si="138"/>
        <v>10000</v>
      </c>
      <c r="G908" s="128" t="s">
        <v>202</v>
      </c>
      <c r="H908" s="211"/>
      <c r="I908" s="211"/>
      <c r="J908" s="211"/>
      <c r="K908" s="211"/>
      <c r="L908" s="211"/>
      <c r="M908" s="212"/>
    </row>
    <row r="909" spans="1:13" s="204" customFormat="1" ht="28.5" x14ac:dyDescent="0.2">
      <c r="A909" s="128"/>
      <c r="B909" s="89" t="s">
        <v>306</v>
      </c>
      <c r="C909" s="205"/>
      <c r="D909" s="207">
        <v>3000</v>
      </c>
      <c r="E909" s="207">
        <v>10</v>
      </c>
      <c r="F909" s="207">
        <f t="shared" ref="F909:F910" si="139">D909*E909</f>
        <v>30000</v>
      </c>
      <c r="G909" s="39" t="s">
        <v>305</v>
      </c>
    </row>
    <row r="910" spans="1:13" s="204" customFormat="1" ht="28.5" x14ac:dyDescent="0.2">
      <c r="A910" s="209"/>
      <c r="B910" s="89" t="s">
        <v>307</v>
      </c>
      <c r="C910" s="210"/>
      <c r="D910" s="206">
        <v>1000</v>
      </c>
      <c r="E910" s="206">
        <v>19</v>
      </c>
      <c r="F910" s="207">
        <f t="shared" si="139"/>
        <v>19000</v>
      </c>
      <c r="G910" s="39" t="s">
        <v>305</v>
      </c>
      <c r="H910" s="211"/>
      <c r="I910" s="211"/>
      <c r="J910" s="211"/>
      <c r="K910" s="211"/>
      <c r="L910" s="211"/>
      <c r="M910" s="212"/>
    </row>
    <row r="911" spans="1:13" s="204" customFormat="1" ht="28.5" x14ac:dyDescent="0.2">
      <c r="A911" s="128"/>
      <c r="B911" s="89" t="s">
        <v>341</v>
      </c>
      <c r="C911" s="205"/>
      <c r="D911" s="207">
        <v>3000</v>
      </c>
      <c r="E911" s="207">
        <v>9</v>
      </c>
      <c r="F911" s="207">
        <f t="shared" ref="F911" si="140">D911*E911</f>
        <v>27000</v>
      </c>
      <c r="G911" s="39" t="s">
        <v>331</v>
      </c>
    </row>
    <row r="912" spans="1:13" ht="14.25" x14ac:dyDescent="0.2">
      <c r="A912" s="152"/>
      <c r="B912" s="124"/>
      <c r="C912" s="125"/>
      <c r="D912" s="117"/>
      <c r="E912" s="117"/>
      <c r="F912" s="62"/>
      <c r="G912" s="39"/>
      <c r="H912" s="63"/>
      <c r="I912" s="63"/>
      <c r="J912" s="63"/>
      <c r="K912" s="63"/>
      <c r="L912" s="63"/>
      <c r="M912" s="64"/>
    </row>
    <row r="913" spans="1:7" ht="14.25" x14ac:dyDescent="0.2">
      <c r="A913" s="133"/>
      <c r="B913" s="103"/>
      <c r="C913" s="44"/>
      <c r="D913" s="311" t="s">
        <v>129</v>
      </c>
      <c r="E913" s="312"/>
      <c r="F913" s="45">
        <f>SUM(F902:F912)</f>
        <v>160000</v>
      </c>
      <c r="G913" s="127"/>
    </row>
    <row r="914" spans="1:7" x14ac:dyDescent="0.2">
      <c r="A914" s="120"/>
      <c r="B914" s="118"/>
      <c r="C914" s="47"/>
      <c r="D914" s="43"/>
      <c r="E914" s="43"/>
      <c r="F914" s="43"/>
      <c r="G914" s="43"/>
    </row>
    <row r="915" spans="1:7" ht="14.25" x14ac:dyDescent="0.2">
      <c r="A915" s="111"/>
      <c r="B915" s="110" t="s">
        <v>70</v>
      </c>
      <c r="C915" s="31"/>
      <c r="D915" s="61"/>
      <c r="E915" s="61"/>
      <c r="F915" s="61"/>
      <c r="G915" s="61"/>
    </row>
    <row r="916" spans="1:7" ht="14.25" x14ac:dyDescent="0.2">
      <c r="A916" s="153">
        <v>1</v>
      </c>
      <c r="B916" s="40" t="s">
        <v>71</v>
      </c>
      <c r="C916" s="37" t="s">
        <v>59</v>
      </c>
      <c r="D916" s="43"/>
      <c r="E916" s="43"/>
      <c r="F916" s="43"/>
      <c r="G916" s="43"/>
    </row>
    <row r="917" spans="1:7" ht="28.5" x14ac:dyDescent="0.2">
      <c r="A917" s="43"/>
      <c r="B917" s="34" t="s">
        <v>23</v>
      </c>
      <c r="C917" s="36"/>
      <c r="D917" s="38">
        <v>8.1</v>
      </c>
      <c r="E917" s="38">
        <v>10</v>
      </c>
      <c r="F917" s="38">
        <f>D917*E917</f>
        <v>81</v>
      </c>
      <c r="G917" s="43"/>
    </row>
    <row r="918" spans="1:7" ht="28.5" x14ac:dyDescent="0.2">
      <c r="A918" s="43"/>
      <c r="B918" s="34" t="s">
        <v>147</v>
      </c>
      <c r="C918" s="36"/>
      <c r="D918" s="38">
        <v>9.4</v>
      </c>
      <c r="E918" s="38">
        <v>5</v>
      </c>
      <c r="F918" s="38">
        <f t="shared" ref="F918:F923" si="141">D918*E918</f>
        <v>47</v>
      </c>
      <c r="G918" s="43"/>
    </row>
    <row r="919" spans="1:7" ht="29.25" customHeight="1" x14ac:dyDescent="0.2">
      <c r="A919" s="43"/>
      <c r="B919" s="33" t="s">
        <v>148</v>
      </c>
      <c r="C919" s="36"/>
      <c r="D919" s="38">
        <v>8.6</v>
      </c>
      <c r="E919" s="38">
        <v>5</v>
      </c>
      <c r="F919" s="38">
        <f t="shared" si="141"/>
        <v>43</v>
      </c>
      <c r="G919" s="39" t="s">
        <v>1</v>
      </c>
    </row>
    <row r="920" spans="1:7" ht="28.5" x14ac:dyDescent="0.2">
      <c r="A920" s="43"/>
      <c r="B920" s="34" t="s">
        <v>24</v>
      </c>
      <c r="C920" s="36"/>
      <c r="D920" s="38">
        <v>8.1</v>
      </c>
      <c r="E920" s="38">
        <v>2</v>
      </c>
      <c r="F920" s="38">
        <f>D920*E920</f>
        <v>16.2</v>
      </c>
      <c r="G920" s="43" t="s">
        <v>2</v>
      </c>
    </row>
    <row r="921" spans="1:7" ht="42.75" x14ac:dyDescent="0.2">
      <c r="A921" s="43"/>
      <c r="B921" s="34" t="s">
        <v>27</v>
      </c>
      <c r="C921" s="36"/>
      <c r="D921" s="38">
        <v>3.2</v>
      </c>
      <c r="E921" s="38">
        <v>16</v>
      </c>
      <c r="F921" s="38">
        <f t="shared" si="141"/>
        <v>51.2</v>
      </c>
      <c r="G921" s="39" t="s">
        <v>2</v>
      </c>
    </row>
    <row r="922" spans="1:7" ht="28.5" x14ac:dyDescent="0.2">
      <c r="A922" s="43"/>
      <c r="B922" s="34" t="s">
        <v>94</v>
      </c>
      <c r="C922" s="36"/>
      <c r="D922" s="116">
        <v>8.1</v>
      </c>
      <c r="E922" s="116">
        <v>2</v>
      </c>
      <c r="F922" s="38">
        <f>D922*E922</f>
        <v>16.2</v>
      </c>
      <c r="G922" s="39" t="s">
        <v>80</v>
      </c>
    </row>
    <row r="923" spans="1:7" ht="14.25" x14ac:dyDescent="0.2">
      <c r="A923" s="43"/>
      <c r="B923" s="34" t="s">
        <v>90</v>
      </c>
      <c r="C923" s="115"/>
      <c r="D923" s="117">
        <v>3.2</v>
      </c>
      <c r="E923" s="117">
        <v>2</v>
      </c>
      <c r="F923" s="62">
        <f t="shared" si="141"/>
        <v>6.4</v>
      </c>
      <c r="G923" s="39" t="s">
        <v>80</v>
      </c>
    </row>
    <row r="924" spans="1:7" ht="14.25" x14ac:dyDescent="0.2">
      <c r="A924" s="43"/>
      <c r="B924" s="34" t="s">
        <v>95</v>
      </c>
      <c r="C924" s="114"/>
      <c r="D924" s="117">
        <v>9.4</v>
      </c>
      <c r="E924" s="117">
        <v>2</v>
      </c>
      <c r="F924" s="62">
        <f t="shared" ref="F924" si="142">D924*E924</f>
        <v>18.8</v>
      </c>
      <c r="G924" s="39" t="s">
        <v>80</v>
      </c>
    </row>
    <row r="925" spans="1:7" ht="32.25" customHeight="1" x14ac:dyDescent="0.2">
      <c r="A925" s="43"/>
      <c r="B925" s="34" t="s">
        <v>193</v>
      </c>
      <c r="C925" s="36"/>
      <c r="D925" s="230">
        <v>8.1</v>
      </c>
      <c r="E925" s="108">
        <v>4</v>
      </c>
      <c r="F925" s="38">
        <f>D925*E925</f>
        <v>32.4</v>
      </c>
      <c r="G925" s="39" t="s">
        <v>177</v>
      </c>
    </row>
    <row r="926" spans="1:7" ht="29.25" customHeight="1" x14ac:dyDescent="0.2">
      <c r="A926" s="43"/>
      <c r="B926" s="34" t="s">
        <v>194</v>
      </c>
      <c r="C926" s="115"/>
      <c r="D926" s="117">
        <v>3.2</v>
      </c>
      <c r="E926" s="62">
        <v>4</v>
      </c>
      <c r="F926" s="38">
        <f t="shared" ref="F926:F928" si="143">D926*E926</f>
        <v>12.8</v>
      </c>
      <c r="G926" s="39" t="s">
        <v>177</v>
      </c>
    </row>
    <row r="927" spans="1:7" ht="28.5" x14ac:dyDescent="0.2">
      <c r="A927" s="43"/>
      <c r="B927" s="34" t="s">
        <v>282</v>
      </c>
      <c r="C927" s="33"/>
      <c r="D927" s="108">
        <v>8.1</v>
      </c>
      <c r="E927" s="38">
        <v>4</v>
      </c>
      <c r="F927" s="38">
        <f t="shared" si="143"/>
        <v>32.4</v>
      </c>
      <c r="G927" s="39" t="s">
        <v>276</v>
      </c>
    </row>
    <row r="928" spans="1:7" s="229" customFormat="1" ht="28.5" x14ac:dyDescent="0.2">
      <c r="A928" s="39"/>
      <c r="B928" s="34" t="s">
        <v>313</v>
      </c>
      <c r="C928" s="238"/>
      <c r="D928" s="228">
        <v>3.2</v>
      </c>
      <c r="E928" s="228">
        <v>13</v>
      </c>
      <c r="F928" s="228">
        <f t="shared" si="143"/>
        <v>41.6</v>
      </c>
      <c r="G928" s="39" t="s">
        <v>305</v>
      </c>
    </row>
    <row r="929" spans="1:7" x14ac:dyDescent="0.2">
      <c r="A929" s="43"/>
      <c r="B929" s="30"/>
      <c r="C929" s="30"/>
      <c r="D929" s="43"/>
      <c r="E929" s="43"/>
      <c r="F929" s="38"/>
      <c r="G929" s="43"/>
    </row>
    <row r="930" spans="1:7" ht="14.25" x14ac:dyDescent="0.2">
      <c r="A930" s="127"/>
      <c r="B930" s="44"/>
      <c r="C930" s="44"/>
      <c r="D930" s="309" t="s">
        <v>129</v>
      </c>
      <c r="E930" s="310"/>
      <c r="F930" s="45">
        <f>SUM(F916:F929)</f>
        <v>398.99999999999994</v>
      </c>
      <c r="G930" s="127"/>
    </row>
    <row r="931" spans="1:7" x14ac:dyDescent="0.2">
      <c r="A931" s="43"/>
      <c r="B931" s="30"/>
      <c r="C931" s="30"/>
      <c r="D931" s="43"/>
      <c r="E931" s="43"/>
      <c r="F931" s="43"/>
      <c r="G931" s="43"/>
    </row>
    <row r="932" spans="1:7" ht="14.25" x14ac:dyDescent="0.2">
      <c r="A932" s="153">
        <v>2</v>
      </c>
      <c r="B932" s="40" t="s">
        <v>72</v>
      </c>
      <c r="C932" s="65" t="s">
        <v>59</v>
      </c>
      <c r="D932" s="43"/>
      <c r="E932" s="43"/>
      <c r="F932" s="43"/>
      <c r="G932" s="43"/>
    </row>
    <row r="933" spans="1:7" ht="28.5" x14ac:dyDescent="0.2">
      <c r="A933" s="43"/>
      <c r="B933" s="34" t="s">
        <v>149</v>
      </c>
      <c r="C933" s="36"/>
      <c r="D933" s="38">
        <v>6.55</v>
      </c>
      <c r="E933" s="38">
        <v>10</v>
      </c>
      <c r="F933" s="38">
        <f>D933*E933</f>
        <v>65.5</v>
      </c>
      <c r="G933" s="43"/>
    </row>
    <row r="934" spans="1:7" ht="42.75" x14ac:dyDescent="0.2">
      <c r="A934" s="43"/>
      <c r="B934" s="34" t="s">
        <v>150</v>
      </c>
      <c r="C934" s="33"/>
      <c r="D934" s="38">
        <v>9.9</v>
      </c>
      <c r="E934" s="38">
        <v>16</v>
      </c>
      <c r="F934" s="38">
        <f t="shared" ref="F934:F939" si="144">D934*E934</f>
        <v>158.4</v>
      </c>
      <c r="G934" s="43"/>
    </row>
    <row r="935" spans="1:7" ht="28.5" x14ac:dyDescent="0.2">
      <c r="A935" s="43"/>
      <c r="B935" s="34" t="s">
        <v>151</v>
      </c>
      <c r="C935" s="36"/>
      <c r="D935" s="38">
        <v>4.2</v>
      </c>
      <c r="E935" s="38">
        <v>8</v>
      </c>
      <c r="F935" s="38">
        <f t="shared" si="144"/>
        <v>33.6</v>
      </c>
      <c r="G935" s="43"/>
    </row>
    <row r="936" spans="1:7" ht="28.5" x14ac:dyDescent="0.2">
      <c r="A936" s="43"/>
      <c r="B936" s="34" t="s">
        <v>14</v>
      </c>
      <c r="C936" s="36"/>
      <c r="D936" s="38">
        <v>9.9</v>
      </c>
      <c r="E936" s="38">
        <v>7</v>
      </c>
      <c r="F936" s="38">
        <f t="shared" si="144"/>
        <v>69.3</v>
      </c>
      <c r="G936" s="39" t="s">
        <v>1</v>
      </c>
    </row>
    <row r="937" spans="1:7" ht="28.5" x14ac:dyDescent="0.2">
      <c r="A937" s="43"/>
      <c r="B937" s="34" t="s">
        <v>15</v>
      </c>
      <c r="C937" s="36"/>
      <c r="D937" s="38">
        <v>6.55</v>
      </c>
      <c r="E937" s="38">
        <v>5</v>
      </c>
      <c r="F937" s="38">
        <f t="shared" si="144"/>
        <v>32.75</v>
      </c>
      <c r="G937" s="39" t="s">
        <v>1</v>
      </c>
    </row>
    <row r="938" spans="1:7" ht="28.5" x14ac:dyDescent="0.2">
      <c r="A938" s="43"/>
      <c r="B938" s="34" t="s">
        <v>22</v>
      </c>
      <c r="C938" s="36"/>
      <c r="D938" s="38">
        <v>6.55</v>
      </c>
      <c r="E938" s="38">
        <v>2</v>
      </c>
      <c r="F938" s="38">
        <f>D938*E938</f>
        <v>13.1</v>
      </c>
      <c r="G938" s="39" t="s">
        <v>2</v>
      </c>
    </row>
    <row r="939" spans="1:7" ht="42.75" x14ac:dyDescent="0.2">
      <c r="A939" s="43"/>
      <c r="B939" s="34" t="s">
        <v>28</v>
      </c>
      <c r="C939" s="36"/>
      <c r="D939" s="38">
        <v>3.85</v>
      </c>
      <c r="E939" s="38">
        <v>16</v>
      </c>
      <c r="F939" s="38">
        <f t="shared" si="144"/>
        <v>61.6</v>
      </c>
      <c r="G939" s="39" t="s">
        <v>2</v>
      </c>
    </row>
    <row r="940" spans="1:7" ht="14.25" x14ac:dyDescent="0.2">
      <c r="A940" s="43"/>
      <c r="B940" s="34" t="s">
        <v>76</v>
      </c>
      <c r="C940" s="33"/>
      <c r="D940" s="38">
        <v>9.9</v>
      </c>
      <c r="E940" s="38">
        <v>2</v>
      </c>
      <c r="F940" s="38">
        <f t="shared" ref="F940" si="145">D940*E940</f>
        <v>19.8</v>
      </c>
      <c r="G940" s="43" t="s">
        <v>2</v>
      </c>
    </row>
    <row r="941" spans="1:7" ht="28.5" x14ac:dyDescent="0.2">
      <c r="A941" s="43"/>
      <c r="B941" s="34" t="s">
        <v>19</v>
      </c>
      <c r="C941" s="30"/>
      <c r="D941" s="58">
        <v>4.2</v>
      </c>
      <c r="E941" s="58">
        <v>5</v>
      </c>
      <c r="F941" s="38">
        <f>D941*E941</f>
        <v>21</v>
      </c>
      <c r="G941" s="43" t="s">
        <v>2</v>
      </c>
    </row>
    <row r="942" spans="1:7" ht="28.5" x14ac:dyDescent="0.2">
      <c r="A942" s="43"/>
      <c r="B942" s="34" t="s">
        <v>91</v>
      </c>
      <c r="C942" s="115"/>
      <c r="D942" s="117">
        <v>6.55</v>
      </c>
      <c r="E942" s="117">
        <v>2</v>
      </c>
      <c r="F942" s="62">
        <f t="shared" ref="F942" si="146">D942*E942</f>
        <v>13.1</v>
      </c>
      <c r="G942" s="39" t="s">
        <v>80</v>
      </c>
    </row>
    <row r="943" spans="1:7" ht="28.5" x14ac:dyDescent="0.2">
      <c r="A943" s="43"/>
      <c r="B943" s="34" t="s">
        <v>92</v>
      </c>
      <c r="C943" s="46"/>
      <c r="D943" s="120">
        <v>4.2</v>
      </c>
      <c r="E943" s="120">
        <v>2</v>
      </c>
      <c r="F943" s="62">
        <f>D943*E943</f>
        <v>8.4</v>
      </c>
      <c r="G943" s="39" t="s">
        <v>80</v>
      </c>
    </row>
    <row r="944" spans="1:7" ht="28.5" x14ac:dyDescent="0.2">
      <c r="A944" s="43"/>
      <c r="B944" s="34" t="s">
        <v>93</v>
      </c>
      <c r="C944" s="114"/>
      <c r="D944" s="117">
        <v>3.85</v>
      </c>
      <c r="E944" s="117">
        <v>2</v>
      </c>
      <c r="F944" s="62">
        <f t="shared" ref="F944:F945" si="147">D944*E944</f>
        <v>7.7</v>
      </c>
      <c r="G944" s="39" t="s">
        <v>80</v>
      </c>
    </row>
    <row r="945" spans="1:7" ht="28.5" x14ac:dyDescent="0.2">
      <c r="A945" s="43"/>
      <c r="B945" s="34" t="s">
        <v>368</v>
      </c>
      <c r="C945" s="115"/>
      <c r="D945" s="117">
        <v>6.55</v>
      </c>
      <c r="E945" s="322">
        <v>2</v>
      </c>
      <c r="F945" s="62">
        <f t="shared" si="147"/>
        <v>13.1</v>
      </c>
      <c r="G945" s="39" t="s">
        <v>177</v>
      </c>
    </row>
    <row r="946" spans="1:7" ht="28.5" x14ac:dyDescent="0.2">
      <c r="A946" s="43"/>
      <c r="B946" s="34" t="s">
        <v>195</v>
      </c>
      <c r="C946" s="129"/>
      <c r="D946" s="120">
        <v>4.2</v>
      </c>
      <c r="E946" s="120">
        <v>4</v>
      </c>
      <c r="F946" s="62">
        <f>D946*E946</f>
        <v>16.8</v>
      </c>
      <c r="G946" s="39" t="s">
        <v>177</v>
      </c>
    </row>
    <row r="947" spans="1:7" ht="28.5" x14ac:dyDescent="0.2">
      <c r="A947" s="43"/>
      <c r="B947" s="34" t="s">
        <v>196</v>
      </c>
      <c r="C947" s="114"/>
      <c r="D947" s="117">
        <v>3.85</v>
      </c>
      <c r="E947" s="117">
        <v>4</v>
      </c>
      <c r="F947" s="62">
        <f t="shared" ref="F947:F948" si="148">D947*E947</f>
        <v>15.4</v>
      </c>
      <c r="G947" s="39" t="s">
        <v>177</v>
      </c>
    </row>
    <row r="948" spans="1:7" ht="28.5" x14ac:dyDescent="0.2">
      <c r="A948" s="43"/>
      <c r="B948" s="34" t="s">
        <v>281</v>
      </c>
      <c r="C948" s="33"/>
      <c r="D948" s="117">
        <v>6.55</v>
      </c>
      <c r="E948" s="38">
        <v>4</v>
      </c>
      <c r="F948" s="38">
        <f t="shared" si="148"/>
        <v>26.2</v>
      </c>
      <c r="G948" s="39" t="s">
        <v>276</v>
      </c>
    </row>
    <row r="949" spans="1:7" s="229" customFormat="1" ht="28.5" x14ac:dyDescent="0.2">
      <c r="A949" s="39"/>
      <c r="B949" s="34" t="s">
        <v>310</v>
      </c>
      <c r="C949" s="234"/>
      <c r="D949" s="235">
        <v>4.2</v>
      </c>
      <c r="E949" s="235">
        <v>13</v>
      </c>
      <c r="F949" s="233">
        <f>D949*E949</f>
        <v>54.6</v>
      </c>
      <c r="G949" s="39" t="s">
        <v>305</v>
      </c>
    </row>
    <row r="950" spans="1:7" s="229" customFormat="1" ht="42.75" x14ac:dyDescent="0.2">
      <c r="A950" s="39"/>
      <c r="B950" s="34" t="s">
        <v>312</v>
      </c>
      <c r="C950" s="236"/>
      <c r="D950" s="237">
        <v>3.85</v>
      </c>
      <c r="E950" s="237">
        <v>13</v>
      </c>
      <c r="F950" s="233">
        <f t="shared" ref="F950:F951" si="149">D950*E950</f>
        <v>50.050000000000004</v>
      </c>
      <c r="G950" s="39" t="s">
        <v>305</v>
      </c>
    </row>
    <row r="951" spans="1:7" s="198" customFormat="1" ht="42.75" x14ac:dyDescent="0.2">
      <c r="A951" s="83"/>
      <c r="B951" s="79" t="s">
        <v>369</v>
      </c>
      <c r="C951" s="119"/>
      <c r="D951" s="98">
        <v>6.55</v>
      </c>
      <c r="E951" s="98">
        <v>8</v>
      </c>
      <c r="F951" s="82">
        <f t="shared" si="149"/>
        <v>52.4</v>
      </c>
      <c r="G951" s="244" t="s">
        <v>362</v>
      </c>
    </row>
    <row r="952" spans="1:7" ht="14.25" x14ac:dyDescent="0.2">
      <c r="A952" s="43"/>
      <c r="B952" s="34"/>
      <c r="C952" s="114"/>
      <c r="D952" s="117"/>
      <c r="E952" s="117"/>
      <c r="F952" s="62"/>
      <c r="G952" s="39"/>
    </row>
    <row r="953" spans="1:7" ht="14.25" x14ac:dyDescent="0.2">
      <c r="A953" s="127"/>
      <c r="B953" s="44"/>
      <c r="C953" s="44"/>
      <c r="D953" s="311" t="s">
        <v>129</v>
      </c>
      <c r="E953" s="312"/>
      <c r="F953" s="45">
        <f>SUM(F932:F952)</f>
        <v>732.8</v>
      </c>
      <c r="G953" s="127"/>
    </row>
    <row r="954" spans="1:7" x14ac:dyDescent="0.2">
      <c r="A954" s="43"/>
      <c r="B954" s="30"/>
      <c r="C954" s="30"/>
      <c r="D954" s="43"/>
      <c r="E954" s="43"/>
      <c r="F954" s="43"/>
      <c r="G954" s="43"/>
    </row>
    <row r="955" spans="1:7" ht="14.25" x14ac:dyDescent="0.2">
      <c r="A955" s="153">
        <v>3</v>
      </c>
      <c r="B955" s="40" t="s">
        <v>73</v>
      </c>
      <c r="C955" s="65" t="s">
        <v>59</v>
      </c>
      <c r="D955" s="43"/>
      <c r="E955" s="43"/>
      <c r="F955" s="43"/>
      <c r="G955" s="43"/>
    </row>
    <row r="956" spans="1:7" ht="42.75" x14ac:dyDescent="0.2">
      <c r="A956" s="43"/>
      <c r="B956" s="34" t="s">
        <v>20</v>
      </c>
      <c r="C956" s="33"/>
      <c r="D956" s="38">
        <v>3.35</v>
      </c>
      <c r="E956" s="38">
        <v>10</v>
      </c>
      <c r="F956" s="38">
        <f t="shared" ref="F956:F961" si="150">D956*E956</f>
        <v>33.5</v>
      </c>
      <c r="G956" s="43"/>
    </row>
    <row r="957" spans="1:7" ht="28.5" x14ac:dyDescent="0.2">
      <c r="A957" s="43"/>
      <c r="B957" s="34" t="s">
        <v>16</v>
      </c>
      <c r="C957" s="33"/>
      <c r="D957" s="38">
        <v>3.35</v>
      </c>
      <c r="E957" s="38">
        <v>5</v>
      </c>
      <c r="F957" s="38">
        <f t="shared" si="150"/>
        <v>16.75</v>
      </c>
      <c r="G957" s="39" t="s">
        <v>1</v>
      </c>
    </row>
    <row r="958" spans="1:7" ht="28.5" x14ac:dyDescent="0.2">
      <c r="A958" s="43"/>
      <c r="B958" s="34" t="s">
        <v>21</v>
      </c>
      <c r="C958" s="33"/>
      <c r="D958" s="38">
        <v>3.35</v>
      </c>
      <c r="E958" s="38">
        <v>2</v>
      </c>
      <c r="F958" s="38">
        <f t="shared" si="150"/>
        <v>6.7</v>
      </c>
      <c r="G958" s="43" t="s">
        <v>2</v>
      </c>
    </row>
    <row r="959" spans="1:7" ht="42.75" x14ac:dyDescent="0.2">
      <c r="A959" s="43"/>
      <c r="B959" s="34" t="s">
        <v>29</v>
      </c>
      <c r="C959" s="30"/>
      <c r="D959" s="43">
        <v>0.8</v>
      </c>
      <c r="E959" s="43">
        <v>16</v>
      </c>
      <c r="F959" s="38">
        <f t="shared" si="150"/>
        <v>12.8</v>
      </c>
      <c r="G959" s="43" t="s">
        <v>2</v>
      </c>
    </row>
    <row r="960" spans="1:7" s="84" customFormat="1" ht="28.5" x14ac:dyDescent="0.2">
      <c r="A960" s="113"/>
      <c r="B960" s="89" t="s">
        <v>96</v>
      </c>
      <c r="C960" s="88"/>
      <c r="D960" s="92">
        <v>3.35</v>
      </c>
      <c r="E960" s="92">
        <v>2</v>
      </c>
      <c r="F960" s="92">
        <f t="shared" si="150"/>
        <v>6.7</v>
      </c>
      <c r="G960" s="113" t="s">
        <v>80</v>
      </c>
    </row>
    <row r="961" spans="1:7" s="84" customFormat="1" ht="28.5" x14ac:dyDescent="0.2">
      <c r="A961" s="113"/>
      <c r="B961" s="89" t="s">
        <v>97</v>
      </c>
      <c r="C961" s="88"/>
      <c r="D961" s="126">
        <v>0.8</v>
      </c>
      <c r="E961" s="126">
        <v>2</v>
      </c>
      <c r="F961" s="92">
        <f t="shared" si="150"/>
        <v>1.6</v>
      </c>
      <c r="G961" s="113" t="s">
        <v>80</v>
      </c>
    </row>
    <row r="962" spans="1:7" s="84" customFormat="1" ht="28.5" x14ac:dyDescent="0.2">
      <c r="A962" s="113"/>
      <c r="B962" s="89" t="s">
        <v>197</v>
      </c>
      <c r="C962" s="88"/>
      <c r="D962" s="92">
        <v>3.35</v>
      </c>
      <c r="E962" s="92">
        <v>4</v>
      </c>
      <c r="F962" s="92">
        <f t="shared" ref="F962:F965" si="151">D962*E962</f>
        <v>13.4</v>
      </c>
      <c r="G962" s="113" t="s">
        <v>177</v>
      </c>
    </row>
    <row r="963" spans="1:7" s="84" customFormat="1" ht="28.5" x14ac:dyDescent="0.2">
      <c r="A963" s="113"/>
      <c r="B963" s="89" t="s">
        <v>198</v>
      </c>
      <c r="C963" s="88"/>
      <c r="D963" s="126">
        <v>0.8</v>
      </c>
      <c r="E963" s="126">
        <v>4</v>
      </c>
      <c r="F963" s="92">
        <f t="shared" si="151"/>
        <v>3.2</v>
      </c>
      <c r="G963" s="113" t="s">
        <v>177</v>
      </c>
    </row>
    <row r="964" spans="1:7" ht="28.5" x14ac:dyDescent="0.2">
      <c r="A964" s="43"/>
      <c r="B964" s="34" t="s">
        <v>280</v>
      </c>
      <c r="C964" s="33"/>
      <c r="D964" s="92">
        <v>3.35</v>
      </c>
      <c r="E964" s="38">
        <v>4</v>
      </c>
      <c r="F964" s="38">
        <f t="shared" si="151"/>
        <v>13.4</v>
      </c>
      <c r="G964" s="39" t="s">
        <v>276</v>
      </c>
    </row>
    <row r="965" spans="1:7" s="204" customFormat="1" ht="42.75" x14ac:dyDescent="0.2">
      <c r="A965" s="128"/>
      <c r="B965" s="89" t="s">
        <v>311</v>
      </c>
      <c r="C965" s="205"/>
      <c r="D965" s="206">
        <v>0.8</v>
      </c>
      <c r="E965" s="206">
        <v>13</v>
      </c>
      <c r="F965" s="207">
        <f t="shared" si="151"/>
        <v>10.4</v>
      </c>
      <c r="G965" s="128" t="s">
        <v>305</v>
      </c>
    </row>
    <row r="966" spans="1:7" s="178" customFormat="1" ht="42.75" x14ac:dyDescent="0.2">
      <c r="A966" s="54"/>
      <c r="B966" s="40" t="s">
        <v>370</v>
      </c>
      <c r="C966" s="50"/>
      <c r="D966" s="321">
        <v>3.35</v>
      </c>
      <c r="E966" s="41">
        <v>8</v>
      </c>
      <c r="F966" s="41">
        <f t="shared" ref="F966" si="152">D966*E966</f>
        <v>26.8</v>
      </c>
      <c r="G966" s="42" t="s">
        <v>362</v>
      </c>
    </row>
    <row r="967" spans="1:7" s="84" customFormat="1" ht="14.25" x14ac:dyDescent="0.2">
      <c r="A967" s="113"/>
      <c r="B967" s="79"/>
      <c r="C967" s="119"/>
      <c r="D967" s="98"/>
      <c r="E967" s="98"/>
      <c r="F967" s="82"/>
      <c r="G967" s="83"/>
    </row>
    <row r="968" spans="1:7" ht="14.25" x14ac:dyDescent="0.2">
      <c r="A968" s="127"/>
      <c r="B968" s="44"/>
      <c r="C968" s="44"/>
      <c r="D968" s="311" t="s">
        <v>129</v>
      </c>
      <c r="E968" s="312"/>
      <c r="F968" s="45">
        <f>SUM(F955:F967)</f>
        <v>145.25000000000003</v>
      </c>
      <c r="G968" s="127"/>
    </row>
    <row r="969" spans="1:7" x14ac:dyDescent="0.2">
      <c r="A969" s="43"/>
      <c r="B969" s="30"/>
      <c r="C969" s="30"/>
      <c r="D969" s="43"/>
      <c r="E969" s="43"/>
      <c r="F969" s="43"/>
      <c r="G969" s="43"/>
    </row>
    <row r="970" spans="1:7" ht="32.25" customHeight="1" x14ac:dyDescent="0.2">
      <c r="A970" s="153">
        <v>4</v>
      </c>
      <c r="B970" s="40" t="s">
        <v>303</v>
      </c>
      <c r="C970" s="65" t="s">
        <v>300</v>
      </c>
      <c r="D970" s="43"/>
      <c r="E970" s="43"/>
      <c r="F970" s="43"/>
      <c r="G970" s="43"/>
    </row>
    <row r="971" spans="1:7" ht="42.75" x14ac:dyDescent="0.2">
      <c r="A971" s="43"/>
      <c r="B971" s="34" t="s">
        <v>301</v>
      </c>
      <c r="C971" s="33"/>
      <c r="D971" s="92">
        <f>2+2+1+1+1+1+3+3+2+2+3+1+1+1+1+2</f>
        <v>27</v>
      </c>
      <c r="E971" s="38">
        <v>8</v>
      </c>
      <c r="F971" s="38">
        <f t="shared" ref="F971" si="153">D971*E971</f>
        <v>216</v>
      </c>
      <c r="G971" s="39" t="s">
        <v>276</v>
      </c>
    </row>
    <row r="972" spans="1:7" ht="42.75" x14ac:dyDescent="0.2">
      <c r="A972" s="43"/>
      <c r="B972" s="34" t="s">
        <v>302</v>
      </c>
      <c r="C972" s="33"/>
      <c r="D972" s="92">
        <f>2+2+1+1+1+1+3+3+2+2+3+1+1+1+1+2</f>
        <v>27</v>
      </c>
      <c r="E972" s="38">
        <v>3</v>
      </c>
      <c r="F972" s="38">
        <f t="shared" ref="F972" si="154">D972*E972</f>
        <v>81</v>
      </c>
      <c r="G972" s="39" t="s">
        <v>276</v>
      </c>
    </row>
    <row r="973" spans="1:7" s="84" customFormat="1" ht="14.25" x14ac:dyDescent="0.2">
      <c r="A973" s="113"/>
      <c r="B973" s="79"/>
      <c r="C973" s="119"/>
      <c r="D973" s="98"/>
      <c r="E973" s="98"/>
      <c r="F973" s="82"/>
      <c r="G973" s="83"/>
    </row>
    <row r="974" spans="1:7" ht="14.25" x14ac:dyDescent="0.2">
      <c r="A974" s="127"/>
      <c r="B974" s="44"/>
      <c r="C974" s="44"/>
      <c r="D974" s="311" t="s">
        <v>129</v>
      </c>
      <c r="E974" s="312"/>
      <c r="F974" s="45">
        <f>SUM(F970:F973)</f>
        <v>297</v>
      </c>
      <c r="G974" s="127"/>
    </row>
    <row r="975" spans="1:7" ht="15.75" x14ac:dyDescent="0.25">
      <c r="A975" s="43"/>
      <c r="B975" s="56" t="s">
        <v>35</v>
      </c>
      <c r="C975" s="106"/>
      <c r="D975" s="109"/>
      <c r="E975" s="109"/>
      <c r="F975" s="107"/>
      <c r="G975" s="43"/>
    </row>
    <row r="976" spans="1:7" ht="32.25" customHeight="1" x14ac:dyDescent="0.2">
      <c r="A976" s="153">
        <v>4</v>
      </c>
      <c r="B976" s="40" t="s">
        <v>303</v>
      </c>
      <c r="C976" s="65" t="s">
        <v>300</v>
      </c>
      <c r="D976" s="43"/>
      <c r="E976" s="43"/>
      <c r="F976" s="43"/>
      <c r="G976" s="43"/>
    </row>
    <row r="977" spans="1:7" s="178" customFormat="1" ht="42.75" x14ac:dyDescent="0.2">
      <c r="A977" s="54"/>
      <c r="B977" s="40" t="s">
        <v>301</v>
      </c>
      <c r="C977" s="50"/>
      <c r="D977" s="321">
        <f>2+2+1+1+1+1+3+3+2+2+3+1+1+1+1+2</f>
        <v>27</v>
      </c>
      <c r="E977" s="41">
        <v>8</v>
      </c>
      <c r="F977" s="41">
        <f t="shared" ref="F977:F978" si="155">D977*E977</f>
        <v>216</v>
      </c>
      <c r="G977" s="244" t="s">
        <v>362</v>
      </c>
    </row>
    <row r="978" spans="1:7" s="178" customFormat="1" ht="42.75" x14ac:dyDescent="0.2">
      <c r="A978" s="54"/>
      <c r="B978" s="40" t="s">
        <v>302</v>
      </c>
      <c r="C978" s="50"/>
      <c r="D978" s="321">
        <f>2+2+1+1+1+1+3+3+2+2+3+1+1+1+1+2</f>
        <v>27</v>
      </c>
      <c r="E978" s="41">
        <v>3</v>
      </c>
      <c r="F978" s="41">
        <f t="shared" si="155"/>
        <v>81</v>
      </c>
      <c r="G978" s="244" t="s">
        <v>362</v>
      </c>
    </row>
    <row r="979" spans="1:7" s="84" customFormat="1" ht="14.25" x14ac:dyDescent="0.2">
      <c r="A979" s="113"/>
      <c r="B979" s="79"/>
      <c r="C979" s="119"/>
      <c r="D979" s="98"/>
      <c r="E979" s="98"/>
      <c r="F979" s="82"/>
      <c r="G979" s="83"/>
    </row>
    <row r="980" spans="1:7" ht="14.25" x14ac:dyDescent="0.2">
      <c r="A980" s="127"/>
      <c r="B980" s="44"/>
      <c r="C980" s="44"/>
      <c r="D980" s="319" t="s">
        <v>129</v>
      </c>
      <c r="E980" s="320"/>
      <c r="F980" s="45">
        <f>SUM(F976:F979)</f>
        <v>297</v>
      </c>
      <c r="G980" s="127"/>
    </row>
    <row r="981" spans="1:7" x14ac:dyDescent="0.2">
      <c r="A981" s="43"/>
      <c r="B981" s="30"/>
      <c r="C981" s="30"/>
      <c r="D981" s="30"/>
      <c r="E981" s="30"/>
      <c r="F981" s="30"/>
      <c r="G981" s="43"/>
    </row>
  </sheetData>
  <mergeCells count="65">
    <mergeCell ref="D980:E980"/>
    <mergeCell ref="D31:E31"/>
    <mergeCell ref="D699:E699"/>
    <mergeCell ref="D713:E713"/>
    <mergeCell ref="D732:E732"/>
    <mergeCell ref="D737:E737"/>
    <mergeCell ref="D521:E521"/>
    <mergeCell ref="D568:E568"/>
    <mergeCell ref="D592:E592"/>
    <mergeCell ref="D629:E629"/>
    <mergeCell ref="D680:E680"/>
    <mergeCell ref="D356:E356"/>
    <mergeCell ref="D387:E387"/>
    <mergeCell ref="D428:E428"/>
    <mergeCell ref="D469:E469"/>
    <mergeCell ref="D155:E155"/>
    <mergeCell ref="D183:E183"/>
    <mergeCell ref="D749:E749"/>
    <mergeCell ref="D741:E741"/>
    <mergeCell ref="D255:E255"/>
    <mergeCell ref="D293:E293"/>
    <mergeCell ref="D333:E333"/>
    <mergeCell ref="D378:E378"/>
    <mergeCell ref="D396:E396"/>
    <mergeCell ref="D450:E450"/>
    <mergeCell ref="D488:E488"/>
    <mergeCell ref="D549:E549"/>
    <mergeCell ref="D587:E587"/>
    <mergeCell ref="D666:E666"/>
    <mergeCell ref="D694:E694"/>
    <mergeCell ref="D727:E727"/>
    <mergeCell ref="D274:E274"/>
    <mergeCell ref="D313:E313"/>
    <mergeCell ref="D953:E953"/>
    <mergeCell ref="D968:E968"/>
    <mergeCell ref="D814:E814"/>
    <mergeCell ref="D913:E913"/>
    <mergeCell ref="D840:E840"/>
    <mergeCell ref="D852:E852"/>
    <mergeCell ref="D870:E870"/>
    <mergeCell ref="D900:E900"/>
    <mergeCell ref="D880:E880"/>
    <mergeCell ref="D930:E930"/>
    <mergeCell ref="D974:E974"/>
    <mergeCell ref="D15:E15"/>
    <mergeCell ref="D120:E120"/>
    <mergeCell ref="D406:E406"/>
    <mergeCell ref="A1:G1"/>
    <mergeCell ref="D802:E802"/>
    <mergeCell ref="D757:E757"/>
    <mergeCell ref="D765:E765"/>
    <mergeCell ref="D773:E773"/>
    <mergeCell ref="D781:E781"/>
    <mergeCell ref="D55:E55"/>
    <mergeCell ref="D60:E60"/>
    <mergeCell ref="D81:E81"/>
    <mergeCell ref="D106:E106"/>
    <mergeCell ref="D133:E133"/>
    <mergeCell ref="D151:E151"/>
    <mergeCell ref="D493:E493"/>
    <mergeCell ref="D49:E49"/>
    <mergeCell ref="D102:E102"/>
    <mergeCell ref="D211:E211"/>
    <mergeCell ref="D146:E146"/>
    <mergeCell ref="D233:E233"/>
  </mergeCells>
  <pageMargins left="0.7" right="0.7" top="0.75" bottom="0.75" header="0.3" footer="0.3"/>
  <pageSetup scale="84" orientation="portrait" r:id="rId1"/>
  <headerFooter>
    <oddHeader>&amp;A</oddHeader>
    <oddFooter>Page &amp;P of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5</vt:i4>
      </vt:variant>
    </vt:vector>
  </HeadingPairs>
  <TitlesOfParts>
    <vt:vector size="8" baseType="lpstr">
      <vt:lpstr>Invoice</vt:lpstr>
      <vt:lpstr>Abstract</vt:lpstr>
      <vt:lpstr>MB</vt:lpstr>
      <vt:lpstr>Abstract!Print_Area</vt:lpstr>
      <vt:lpstr>Invoice!Print_Area</vt:lpstr>
      <vt:lpstr>MB!Print_Area</vt:lpstr>
      <vt:lpstr>Abstract!Print_Titles</vt:lpstr>
      <vt:lpstr>MB!Print_Titles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8dce48531d33f20f7fd6538e2313649e84a54fa140bf39ebfed5f0542017a629.xlsx</dc:title>
  <dc:creator>Work3</dc:creator>
  <cp:lastModifiedBy>User</cp:lastModifiedBy>
  <cp:lastPrinted>2025-05-20T05:54:55Z</cp:lastPrinted>
  <dcterms:created xsi:type="dcterms:W3CDTF">2024-12-07T12:40:01Z</dcterms:created>
  <dcterms:modified xsi:type="dcterms:W3CDTF">2025-07-24T05:03:05Z</dcterms:modified>
</cp:coreProperties>
</file>